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7875"/>
  </bookViews>
  <sheets>
    <sheet name="21.03" sheetId="1" r:id="rId1"/>
    <sheet name="22.03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15" i="1"/>
  <c r="M14"/>
  <c r="N14"/>
  <c r="L14"/>
  <c r="K14"/>
  <c r="J14"/>
  <c r="I14"/>
  <c r="O61"/>
  <c r="N61"/>
  <c r="L61"/>
  <c r="K61"/>
  <c r="I61"/>
  <c r="H61"/>
  <c r="F61"/>
  <c r="E61"/>
  <c r="C61"/>
  <c r="B61"/>
  <c r="N17"/>
  <c r="K17"/>
  <c r="H17"/>
  <c r="E17"/>
  <c r="B17"/>
  <c r="M12"/>
  <c r="L12"/>
  <c r="K12"/>
  <c r="J12"/>
  <c r="I12"/>
  <c r="M10"/>
  <c r="L10"/>
  <c r="K10"/>
  <c r="J10"/>
  <c r="N10" s="1"/>
  <c r="I10"/>
  <c r="M9"/>
  <c r="M11" s="1"/>
  <c r="L9"/>
  <c r="L11" s="1"/>
  <c r="K9"/>
  <c r="K11" s="1"/>
  <c r="J9"/>
  <c r="J11" s="1"/>
  <c r="I9"/>
  <c r="I11" s="1"/>
  <c r="E9"/>
  <c r="C9"/>
  <c r="B9"/>
  <c r="E8"/>
  <c r="C8"/>
  <c r="B8"/>
  <c r="E7"/>
  <c r="C7"/>
  <c r="B7"/>
  <c r="M6"/>
  <c r="L6"/>
  <c r="K6"/>
  <c r="J6"/>
  <c r="I6"/>
  <c r="N6" s="1"/>
  <c r="E6"/>
  <c r="C6"/>
  <c r="B6"/>
  <c r="M5"/>
  <c r="M7" s="1"/>
  <c r="L5"/>
  <c r="L7" s="1"/>
  <c r="K5"/>
  <c r="K7" s="1"/>
  <c r="J5"/>
  <c r="J7" s="1"/>
  <c r="I5"/>
  <c r="N5" s="1"/>
  <c r="E5"/>
  <c r="C5"/>
  <c r="C10" s="1"/>
  <c r="B5"/>
  <c r="J13" l="1"/>
  <c r="L13"/>
  <c r="N11"/>
  <c r="K13"/>
  <c r="M13"/>
  <c r="I7"/>
  <c r="N7" s="1"/>
  <c r="N9"/>
  <c r="B5" i="2"/>
  <c r="E5"/>
  <c r="I5"/>
  <c r="J5"/>
  <c r="K5"/>
  <c r="L5"/>
  <c r="M5"/>
  <c r="B6"/>
  <c r="E6"/>
  <c r="I6"/>
  <c r="J6"/>
  <c r="K6"/>
  <c r="L6"/>
  <c r="M6"/>
  <c r="B7"/>
  <c r="E7"/>
  <c r="I7"/>
  <c r="J7"/>
  <c r="K7"/>
  <c r="L7"/>
  <c r="M7"/>
  <c r="B8"/>
  <c r="E8"/>
  <c r="B9"/>
  <c r="E9"/>
  <c r="I9"/>
  <c r="J9"/>
  <c r="K9"/>
  <c r="L9"/>
  <c r="M9"/>
  <c r="N9"/>
  <c r="O9"/>
  <c r="P9"/>
  <c r="B10"/>
  <c r="E10"/>
  <c r="I10"/>
  <c r="J10"/>
  <c r="K10"/>
  <c r="L10"/>
  <c r="M10"/>
  <c r="N10"/>
  <c r="O10"/>
  <c r="P10" s="1"/>
  <c r="B11"/>
  <c r="E11"/>
  <c r="I11"/>
  <c r="J11"/>
  <c r="K11"/>
  <c r="L11"/>
  <c r="M11"/>
  <c r="N11"/>
  <c r="O11"/>
  <c r="P11"/>
  <c r="I12"/>
  <c r="J12"/>
  <c r="K12"/>
  <c r="L12"/>
  <c r="M12"/>
  <c r="N12"/>
  <c r="O12"/>
  <c r="I13"/>
  <c r="J13"/>
  <c r="K13"/>
  <c r="L13"/>
  <c r="M13"/>
  <c r="I14"/>
  <c r="J14"/>
  <c r="K14"/>
  <c r="L14"/>
  <c r="M14"/>
  <c r="I15"/>
  <c r="J15"/>
  <c r="K15"/>
  <c r="L15"/>
  <c r="M15"/>
  <c r="B17"/>
  <c r="C5" s="1"/>
  <c r="E17"/>
  <c r="C6" s="1"/>
  <c r="H17"/>
  <c r="C7" s="1"/>
  <c r="K17"/>
  <c r="C8" s="1"/>
  <c r="N17"/>
  <c r="C9" s="1"/>
  <c r="Q17"/>
  <c r="C10" s="1"/>
  <c r="T17"/>
  <c r="C11" s="1"/>
  <c r="B61"/>
  <c r="C61"/>
  <c r="E61"/>
  <c r="F61"/>
  <c r="H61"/>
  <c r="I61"/>
  <c r="K61"/>
  <c r="L61"/>
  <c r="N61"/>
  <c r="O61"/>
  <c r="Q61"/>
  <c r="N5" s="1"/>
  <c r="R61"/>
  <c r="N6" s="1"/>
  <c r="T61"/>
  <c r="O5" s="1"/>
  <c r="O7" s="1"/>
  <c r="O13" s="1"/>
  <c r="U61"/>
  <c r="O6" s="1"/>
  <c r="I13" i="1" l="1"/>
  <c r="N13"/>
  <c r="C12" i="2"/>
  <c r="O14"/>
  <c r="O15"/>
  <c r="P5"/>
  <c r="N7"/>
  <c r="P6"/>
  <c r="P7" l="1"/>
  <c r="P13" s="1"/>
  <c r="N13"/>
  <c r="N14" s="1"/>
  <c r="P15" l="1"/>
  <c r="P14"/>
</calcChain>
</file>

<file path=xl/sharedStrings.xml><?xml version="1.0" encoding="utf-8"?>
<sst xmlns="http://schemas.openxmlformats.org/spreadsheetml/2006/main" count="172" uniqueCount="67">
  <si>
    <t>SNAEFARI</t>
  </si>
  <si>
    <t xml:space="preserve">pesca 21/03/2012 </t>
  </si>
  <si>
    <t>cantidad de ejenplares</t>
  </si>
  <si>
    <t>profundidad mtrs</t>
  </si>
  <si>
    <t>merluza kgs</t>
  </si>
  <si>
    <t>posicion</t>
  </si>
  <si>
    <t>tiempo arrastre aprox</t>
  </si>
  <si>
    <t>lance 1</t>
  </si>
  <si>
    <t>lance 2</t>
  </si>
  <si>
    <t>lance 3</t>
  </si>
  <si>
    <t>lance 4</t>
  </si>
  <si>
    <t>lance 5</t>
  </si>
  <si>
    <t>total</t>
  </si>
  <si>
    <t>Lance 1</t>
  </si>
  <si>
    <t xml:space="preserve">machos </t>
  </si>
  <si>
    <t>Lance 2</t>
  </si>
  <si>
    <t>hembras</t>
  </si>
  <si>
    <t>Lance 3</t>
  </si>
  <si>
    <t>Lance 4</t>
  </si>
  <si>
    <t>menores de 28 cms</t>
  </si>
  <si>
    <t>Lance 5</t>
  </si>
  <si>
    <t>total captura kgs</t>
  </si>
  <si>
    <t>moda cms</t>
  </si>
  <si>
    <t>porcentage menor a 28 cms</t>
  </si>
  <si>
    <t>porcentage sujeto multa</t>
  </si>
  <si>
    <t>LANCE 01</t>
  </si>
  <si>
    <t>LANCE 02</t>
  </si>
  <si>
    <t>LANCE 03</t>
  </si>
  <si>
    <t>LANCE 04</t>
  </si>
  <si>
    <t>LANCE 05</t>
  </si>
  <si>
    <t>captura</t>
  </si>
  <si>
    <t>tiempo arrastre</t>
  </si>
  <si>
    <t>moda</t>
  </si>
  <si>
    <t>TALLA</t>
  </si>
  <si>
    <t>MACHOS</t>
  </si>
  <si>
    <t>HEMBRAS</t>
  </si>
  <si>
    <t xml:space="preserve">muestra 66 kgs </t>
  </si>
  <si>
    <t xml:space="preserve">muestra 54 kgs </t>
  </si>
  <si>
    <t xml:space="preserve">muestra 57 kgs </t>
  </si>
  <si>
    <t xml:space="preserve">muestra 59 kgs </t>
  </si>
  <si>
    <t>05.19.97-81.21.80</t>
  </si>
  <si>
    <t>05.19.92-81.21.87</t>
  </si>
  <si>
    <t>05.20.65-81.21.32</t>
  </si>
  <si>
    <t>05.21.15-81.21.23</t>
  </si>
  <si>
    <t>05.20.00-81.21.70</t>
  </si>
  <si>
    <t xml:space="preserve">muestra 58 kgs </t>
  </si>
  <si>
    <t>LANCE 06</t>
  </si>
  <si>
    <t>LANCE 08</t>
  </si>
  <si>
    <t xml:space="preserve">muestra 38 kgs </t>
  </si>
  <si>
    <t xml:space="preserve">muestra 50 kgs </t>
  </si>
  <si>
    <t xml:space="preserve">muestra 53 kgs </t>
  </si>
  <si>
    <t xml:space="preserve">muestra 35 kgs </t>
  </si>
  <si>
    <t xml:space="preserve">muestra 49.5 kgs </t>
  </si>
  <si>
    <t xml:space="preserve">muestra 37 kgs </t>
  </si>
  <si>
    <t>Lance 6</t>
  </si>
  <si>
    <t>Lance 7</t>
  </si>
  <si>
    <t>05.02.35-81.15.22</t>
  </si>
  <si>
    <t>05.00.48-81.21.72</t>
  </si>
  <si>
    <t>05.01.54-81.22.98</t>
  </si>
  <si>
    <t>05.01.30-81.21.46</t>
  </si>
  <si>
    <t>05.00.38-81.15.35</t>
  </si>
  <si>
    <t>05.02.15-81.15.18</t>
  </si>
  <si>
    <t>04.58.33-81.20.00</t>
  </si>
  <si>
    <t xml:space="preserve">pesca 22/03/2012 </t>
  </si>
  <si>
    <t>lance 6</t>
  </si>
  <si>
    <t>lance 7</t>
  </si>
  <si>
    <t>porcentage sujeto cambio de zona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</si>
</sst>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.0_ ;_ * \-#,##0.0_ ;_ * &quot;-&quot;??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5" fillId="0" borderId="4" xfId="0" applyFont="1" applyBorder="1"/>
    <xf numFmtId="0" fontId="6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7" fillId="0" borderId="8" xfId="0" applyFont="1" applyBorder="1"/>
    <xf numFmtId="0" fontId="3" fillId="0" borderId="9" xfId="0" applyFont="1" applyBorder="1"/>
    <xf numFmtId="0" fontId="7" fillId="0" borderId="5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3" fillId="0" borderId="0" xfId="0" applyFont="1" applyBorder="1"/>
    <xf numFmtId="9" fontId="6" fillId="0" borderId="5" xfId="1" applyFont="1" applyBorder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0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9" fontId="3" fillId="0" borderId="0" xfId="1" applyFont="1"/>
    <xf numFmtId="0" fontId="3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9" fontId="6" fillId="0" borderId="0" xfId="1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3" fillId="0" borderId="5" xfId="2" applyFont="1" applyBorder="1"/>
    <xf numFmtId="164" fontId="3" fillId="0" borderId="5" xfId="2" applyNumberFormat="1" applyFont="1" applyBorder="1"/>
    <xf numFmtId="43" fontId="3" fillId="0" borderId="0" xfId="0" applyNumberFormat="1" applyFont="1"/>
    <xf numFmtId="9" fontId="3" fillId="0" borderId="5" xfId="0" applyNumberFormat="1" applyFont="1" applyBorder="1"/>
  </cellXfs>
  <cellStyles count="3">
    <cellStyle name="Millares" xfId="2" builtinId="3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>
      <selection activeCell="B1" sqref="B1"/>
    </sheetView>
  </sheetViews>
  <sheetFormatPr baseColWidth="10" defaultRowHeight="12.75"/>
  <cols>
    <col min="1" max="1" width="16.7109375" style="2" bestFit="1" customWidth="1"/>
    <col min="2" max="2" width="10.7109375" style="2" bestFit="1" customWidth="1"/>
    <col min="3" max="3" width="8.85546875" style="2" bestFit="1" customWidth="1"/>
    <col min="4" max="4" width="11.7109375" style="2" bestFit="1" customWidth="1"/>
    <col min="5" max="5" width="13.5703125" style="2" bestFit="1" customWidth="1"/>
    <col min="6" max="6" width="7.42578125" style="2" bestFit="1" customWidth="1"/>
    <col min="7" max="7" width="10.5703125" style="2" bestFit="1" customWidth="1"/>
    <col min="8" max="8" width="21.42578125" style="2" bestFit="1" customWidth="1"/>
    <col min="9" max="9" width="7.42578125" style="2" bestFit="1" customWidth="1"/>
    <col min="10" max="10" width="10.5703125" style="2" bestFit="1" customWidth="1"/>
    <col min="11" max="11" width="6.7109375" style="2" bestFit="1" customWidth="1"/>
    <col min="12" max="12" width="7.42578125" style="2" bestFit="1" customWidth="1"/>
    <col min="13" max="13" width="10.5703125" style="2" bestFit="1" customWidth="1"/>
    <col min="14" max="14" width="6.7109375" style="2" bestFit="1" customWidth="1"/>
    <col min="15" max="15" width="7.42578125" style="2" bestFit="1" customWidth="1"/>
    <col min="16" max="16384" width="11.42578125" style="2"/>
  </cols>
  <sheetData>
    <row r="1" spans="1:15" ht="18">
      <c r="A1" s="1" t="s">
        <v>0</v>
      </c>
    </row>
    <row r="2" spans="1:15" s="3" customFormat="1" ht="16.5" thickBot="1">
      <c r="A2" s="3" t="s">
        <v>1</v>
      </c>
    </row>
    <row r="3" spans="1:15" ht="13.5" thickBot="1">
      <c r="H3" s="4"/>
      <c r="I3" s="39" t="s">
        <v>2</v>
      </c>
      <c r="J3" s="39"/>
      <c r="K3" s="39"/>
      <c r="L3" s="39"/>
      <c r="M3" s="39"/>
      <c r="N3" s="40"/>
    </row>
    <row r="4" spans="1:15">
      <c r="A4" s="4" t="s">
        <v>0</v>
      </c>
      <c r="B4" s="5" t="s">
        <v>3</v>
      </c>
      <c r="C4" s="5" t="s">
        <v>4</v>
      </c>
      <c r="D4" s="5" t="s">
        <v>5</v>
      </c>
      <c r="E4" s="6" t="s">
        <v>6</v>
      </c>
      <c r="H4" s="7"/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34"/>
    </row>
    <row r="5" spans="1:15">
      <c r="A5" s="7" t="s">
        <v>13</v>
      </c>
      <c r="B5" s="8">
        <f>185</f>
        <v>185</v>
      </c>
      <c r="C5" s="8">
        <f>B17</f>
        <v>2400</v>
      </c>
      <c r="D5" s="8" t="s">
        <v>44</v>
      </c>
      <c r="E5" s="9">
        <f>B18</f>
        <v>45</v>
      </c>
      <c r="H5" s="7" t="s">
        <v>14</v>
      </c>
      <c r="I5" s="8">
        <f>SUM(B22:B60)</f>
        <v>86</v>
      </c>
      <c r="J5" s="8">
        <f>SUM(E22:E60)</f>
        <v>96</v>
      </c>
      <c r="K5" s="8">
        <f>SUM(H22:H60)</f>
        <v>69</v>
      </c>
      <c r="L5" s="8">
        <f>SUM(K22:K60)</f>
        <v>71</v>
      </c>
      <c r="M5" s="8">
        <f>SUM(N22:N60)</f>
        <v>36</v>
      </c>
      <c r="N5" s="8">
        <f>SUM(I5:M5)</f>
        <v>358</v>
      </c>
      <c r="O5" s="34"/>
    </row>
    <row r="6" spans="1:15">
      <c r="A6" s="7" t="s">
        <v>15</v>
      </c>
      <c r="B6" s="8">
        <f>95*1.85</f>
        <v>175.75</v>
      </c>
      <c r="C6" s="8">
        <f>E17</f>
        <v>21600</v>
      </c>
      <c r="D6" s="8" t="s">
        <v>40</v>
      </c>
      <c r="E6" s="9">
        <f>E18</f>
        <v>32</v>
      </c>
      <c r="H6" s="7" t="s">
        <v>16</v>
      </c>
      <c r="I6" s="8">
        <f>SUM(C22:C60)</f>
        <v>136</v>
      </c>
      <c r="J6" s="8">
        <f>SUM(F22:F60)</f>
        <v>149</v>
      </c>
      <c r="K6" s="8">
        <f>SUM(I22:I60)</f>
        <v>159</v>
      </c>
      <c r="L6" s="8">
        <f>SUM(L22:L60)</f>
        <v>157</v>
      </c>
      <c r="M6" s="8">
        <f>SUM(O22:O60)</f>
        <v>144</v>
      </c>
      <c r="N6" s="8">
        <f t="shared" ref="N6:N7" si="0">SUM(I6:M6)</f>
        <v>745</v>
      </c>
      <c r="O6" s="34"/>
    </row>
    <row r="7" spans="1:15">
      <c r="A7" s="7" t="s">
        <v>17</v>
      </c>
      <c r="B7" s="8">
        <f>115*1.85</f>
        <v>212.75</v>
      </c>
      <c r="C7" s="8">
        <f>H17</f>
        <v>4800</v>
      </c>
      <c r="D7" s="8" t="s">
        <v>41</v>
      </c>
      <c r="E7" s="9">
        <f>H18</f>
        <v>14</v>
      </c>
      <c r="H7" s="10" t="s">
        <v>12</v>
      </c>
      <c r="I7" s="11">
        <f t="shared" ref="I7:M7" si="1">SUM(I5:I6)</f>
        <v>222</v>
      </c>
      <c r="J7" s="11">
        <f t="shared" si="1"/>
        <v>245</v>
      </c>
      <c r="K7" s="11">
        <f t="shared" si="1"/>
        <v>228</v>
      </c>
      <c r="L7" s="11">
        <f t="shared" si="1"/>
        <v>228</v>
      </c>
      <c r="M7" s="11">
        <f t="shared" si="1"/>
        <v>180</v>
      </c>
      <c r="N7" s="8">
        <f t="shared" si="0"/>
        <v>1103</v>
      </c>
      <c r="O7" s="35"/>
    </row>
    <row r="8" spans="1:15">
      <c r="A8" s="7" t="s">
        <v>18</v>
      </c>
      <c r="B8" s="8">
        <f>118*1.85</f>
        <v>218.3</v>
      </c>
      <c r="C8" s="8">
        <f>K17</f>
        <v>9600</v>
      </c>
      <c r="D8" s="8" t="s">
        <v>42</v>
      </c>
      <c r="E8" s="9">
        <f>K18</f>
        <v>26</v>
      </c>
      <c r="H8" s="7" t="s">
        <v>19</v>
      </c>
      <c r="I8" s="8"/>
      <c r="J8" s="8"/>
      <c r="K8" s="8"/>
      <c r="L8" s="8"/>
      <c r="M8" s="8"/>
      <c r="N8" s="8"/>
      <c r="O8" s="34"/>
    </row>
    <row r="9" spans="1:15">
      <c r="A9" s="7" t="s">
        <v>20</v>
      </c>
      <c r="B9" s="8">
        <f>123*1.85</f>
        <v>227.55</v>
      </c>
      <c r="C9" s="8">
        <f>N17</f>
        <v>4800</v>
      </c>
      <c r="D9" s="8" t="s">
        <v>43</v>
      </c>
      <c r="E9" s="9">
        <f>N18</f>
        <v>24</v>
      </c>
      <c r="H9" s="7" t="s">
        <v>14</v>
      </c>
      <c r="I9" s="8">
        <f>SUM(B22:B31)</f>
        <v>57</v>
      </c>
      <c r="J9" s="8">
        <f>SUM(E22:E31)</f>
        <v>36</v>
      </c>
      <c r="K9" s="8">
        <f>SUM(H22:H31)</f>
        <v>30</v>
      </c>
      <c r="L9" s="8">
        <f>SUM(K22:K31)</f>
        <v>43</v>
      </c>
      <c r="M9" s="8">
        <f>SUM(N22:N31)</f>
        <v>18</v>
      </c>
      <c r="N9" s="8">
        <f>SUM(I9:M9)</f>
        <v>184</v>
      </c>
      <c r="O9" s="34"/>
    </row>
    <row r="10" spans="1:15" ht="13.5" thickBot="1">
      <c r="A10" s="12" t="s">
        <v>21</v>
      </c>
      <c r="B10" s="13"/>
      <c r="C10" s="14">
        <f>SUM(C5:C9)</f>
        <v>43200</v>
      </c>
      <c r="D10" s="14"/>
      <c r="E10" s="15"/>
      <c r="H10" s="7" t="s">
        <v>16</v>
      </c>
      <c r="I10" s="8">
        <f>SUM(C22:C31)</f>
        <v>38</v>
      </c>
      <c r="J10" s="8">
        <f>SUM(F22:F31)</f>
        <v>22</v>
      </c>
      <c r="K10" s="8">
        <f>SUM(I22:I31)</f>
        <v>31</v>
      </c>
      <c r="L10" s="8">
        <f>SUM(L22:L31)</f>
        <v>42</v>
      </c>
      <c r="M10" s="8">
        <f>SUM(O22:O31)</f>
        <v>14</v>
      </c>
      <c r="N10" s="8">
        <f t="shared" ref="N10:N11" si="2">SUM(I10:M10)</f>
        <v>147</v>
      </c>
      <c r="O10" s="34"/>
    </row>
    <row r="11" spans="1:15">
      <c r="H11" s="7"/>
      <c r="I11" s="16">
        <f t="shared" ref="I11:M11" si="3">SUM(I9:I10)</f>
        <v>95</v>
      </c>
      <c r="J11" s="16">
        <f t="shared" si="3"/>
        <v>58</v>
      </c>
      <c r="K11" s="16">
        <f t="shared" si="3"/>
        <v>61</v>
      </c>
      <c r="L11" s="16">
        <f t="shared" si="3"/>
        <v>85</v>
      </c>
      <c r="M11" s="16">
        <f t="shared" si="3"/>
        <v>32</v>
      </c>
      <c r="N11" s="8">
        <f t="shared" si="2"/>
        <v>331</v>
      </c>
      <c r="O11" s="36"/>
    </row>
    <row r="12" spans="1:15" ht="15.75">
      <c r="H12" s="17" t="s">
        <v>22</v>
      </c>
      <c r="I12" s="18">
        <f>B19</f>
        <v>27</v>
      </c>
      <c r="J12" s="18">
        <f>E19</f>
        <v>28</v>
      </c>
      <c r="K12" s="18">
        <f>H19</f>
        <v>28</v>
      </c>
      <c r="L12" s="18">
        <f>K19</f>
        <v>27</v>
      </c>
      <c r="M12" s="18">
        <f>N19</f>
        <v>33</v>
      </c>
      <c r="N12" s="18"/>
      <c r="O12" s="37"/>
    </row>
    <row r="13" spans="1:15">
      <c r="A13" s="19"/>
      <c r="B13" s="19"/>
      <c r="C13" s="19"/>
      <c r="D13" s="19"/>
      <c r="H13" s="7" t="s">
        <v>23</v>
      </c>
      <c r="I13" s="20">
        <f t="shared" ref="I13:N13" si="4">I11/I7</f>
        <v>0.42792792792792794</v>
      </c>
      <c r="J13" s="20">
        <f t="shared" si="4"/>
        <v>0.23673469387755103</v>
      </c>
      <c r="K13" s="20">
        <f t="shared" si="4"/>
        <v>0.26754385964912281</v>
      </c>
      <c r="L13" s="20">
        <f t="shared" si="4"/>
        <v>0.37280701754385964</v>
      </c>
      <c r="M13" s="20">
        <f t="shared" si="4"/>
        <v>0.17777777777777778</v>
      </c>
      <c r="N13" s="20">
        <f t="shared" si="4"/>
        <v>0.30009066183136901</v>
      </c>
      <c r="O13" s="38"/>
    </row>
    <row r="14" spans="1:15">
      <c r="A14" s="19"/>
      <c r="B14" s="19"/>
      <c r="C14" s="19"/>
      <c r="D14" s="19"/>
      <c r="H14" s="8" t="s">
        <v>66</v>
      </c>
      <c r="I14" s="47">
        <f>I13-20%</f>
        <v>0.22792792792792793</v>
      </c>
      <c r="J14" s="47">
        <f>J13-20%</f>
        <v>3.6734693877551017E-2</v>
      </c>
      <c r="K14" s="47">
        <f>K13-20%</f>
        <v>6.7543859649122795E-2</v>
      </c>
      <c r="L14" s="47">
        <f>L13-20%</f>
        <v>0.17280701754385963</v>
      </c>
      <c r="M14" s="47">
        <f t="shared" ref="M14:N14" si="5">M13-20%</f>
        <v>-2.2222222222222227E-2</v>
      </c>
      <c r="N14" s="47">
        <f t="shared" si="5"/>
        <v>0.100090661831369</v>
      </c>
      <c r="O14" s="38"/>
    </row>
    <row r="15" spans="1:15">
      <c r="H15" s="7" t="s">
        <v>24</v>
      </c>
      <c r="I15" s="20">
        <f>I13-40%</f>
        <v>2.792792792792792E-2</v>
      </c>
      <c r="J15" s="20"/>
      <c r="K15" s="20"/>
      <c r="L15" s="20"/>
      <c r="M15" s="20"/>
      <c r="N15" s="20"/>
    </row>
    <row r="16" spans="1:15">
      <c r="A16" s="41" t="s">
        <v>25</v>
      </c>
      <c r="B16" s="42"/>
      <c r="C16" s="43"/>
      <c r="D16" s="41" t="s">
        <v>26</v>
      </c>
      <c r="E16" s="42"/>
      <c r="F16" s="43"/>
      <c r="G16" s="41" t="s">
        <v>27</v>
      </c>
      <c r="H16" s="42"/>
      <c r="I16" s="43"/>
      <c r="J16" s="41" t="s">
        <v>28</v>
      </c>
      <c r="K16" s="42"/>
      <c r="L16" s="43"/>
      <c r="M16" s="41" t="s">
        <v>29</v>
      </c>
      <c r="N16" s="42"/>
      <c r="O16" s="43"/>
    </row>
    <row r="17" spans="1:15">
      <c r="A17" s="21" t="s">
        <v>30</v>
      </c>
      <c r="B17" s="22">
        <f>480*5</f>
        <v>2400</v>
      </c>
      <c r="C17" s="23"/>
      <c r="D17" s="21" t="s">
        <v>30</v>
      </c>
      <c r="E17" s="22">
        <f>45*480</f>
        <v>21600</v>
      </c>
      <c r="F17" s="23"/>
      <c r="G17" s="21" t="s">
        <v>30</v>
      </c>
      <c r="H17" s="22">
        <f>10*480</f>
        <v>4800</v>
      </c>
      <c r="I17" s="23"/>
      <c r="J17" s="21" t="s">
        <v>30</v>
      </c>
      <c r="K17" s="22">
        <f>20*480</f>
        <v>9600</v>
      </c>
      <c r="L17" s="23"/>
      <c r="M17" s="21" t="s">
        <v>30</v>
      </c>
      <c r="N17" s="22">
        <f>4800</f>
        <v>4800</v>
      </c>
      <c r="O17" s="23"/>
    </row>
    <row r="18" spans="1:15">
      <c r="A18" s="21" t="s">
        <v>31</v>
      </c>
      <c r="B18" s="22">
        <v>45</v>
      </c>
      <c r="C18" s="23"/>
      <c r="D18" s="21" t="s">
        <v>31</v>
      </c>
      <c r="E18" s="22">
        <v>32</v>
      </c>
      <c r="F18" s="23"/>
      <c r="G18" s="21" t="s">
        <v>31</v>
      </c>
      <c r="H18" s="22">
        <v>14</v>
      </c>
      <c r="I18" s="23"/>
      <c r="J18" s="21" t="s">
        <v>31</v>
      </c>
      <c r="K18" s="22">
        <v>26</v>
      </c>
      <c r="L18" s="23"/>
      <c r="M18" s="21" t="s">
        <v>31</v>
      </c>
      <c r="N18" s="22">
        <v>24</v>
      </c>
      <c r="O18" s="23"/>
    </row>
    <row r="19" spans="1:15">
      <c r="A19" s="21" t="s">
        <v>32</v>
      </c>
      <c r="B19" s="22">
        <v>27</v>
      </c>
      <c r="C19" s="23"/>
      <c r="D19" s="21" t="s">
        <v>32</v>
      </c>
      <c r="E19" s="22">
        <v>28</v>
      </c>
      <c r="F19" s="23"/>
      <c r="G19" s="21" t="s">
        <v>32</v>
      </c>
      <c r="H19" s="22">
        <v>28</v>
      </c>
      <c r="I19" s="23"/>
      <c r="J19" s="21" t="s">
        <v>32</v>
      </c>
      <c r="K19" s="22">
        <v>27</v>
      </c>
      <c r="L19" s="23"/>
      <c r="M19" s="21" t="s">
        <v>32</v>
      </c>
      <c r="N19" s="22">
        <v>33</v>
      </c>
      <c r="O19" s="23"/>
    </row>
    <row r="20" spans="1:15">
      <c r="A20" s="8" t="s">
        <v>33</v>
      </c>
      <c r="B20" s="8" t="s">
        <v>34</v>
      </c>
      <c r="C20" s="8" t="s">
        <v>35</v>
      </c>
      <c r="D20" s="8" t="s">
        <v>33</v>
      </c>
      <c r="E20" s="8" t="s">
        <v>34</v>
      </c>
      <c r="F20" s="8" t="s">
        <v>35</v>
      </c>
      <c r="G20" s="8" t="s">
        <v>33</v>
      </c>
      <c r="H20" s="8" t="s">
        <v>34</v>
      </c>
      <c r="I20" s="8" t="s">
        <v>35</v>
      </c>
      <c r="J20" s="8" t="s">
        <v>33</v>
      </c>
      <c r="K20" s="8" t="s">
        <v>34</v>
      </c>
      <c r="L20" s="8" t="s">
        <v>35</v>
      </c>
      <c r="M20" s="8" t="s">
        <v>33</v>
      </c>
      <c r="N20" s="8" t="s">
        <v>34</v>
      </c>
      <c r="O20" s="8" t="s">
        <v>35</v>
      </c>
    </row>
    <row r="21" spans="1:15">
      <c r="A21" s="8" t="s">
        <v>45</v>
      </c>
      <c r="B21" s="8">
        <v>42</v>
      </c>
      <c r="C21" s="8">
        <v>16</v>
      </c>
      <c r="D21" s="8" t="s">
        <v>36</v>
      </c>
      <c r="E21" s="8">
        <v>46</v>
      </c>
      <c r="F21" s="8">
        <v>20</v>
      </c>
      <c r="G21" s="8" t="s">
        <v>37</v>
      </c>
      <c r="H21" s="8">
        <v>42</v>
      </c>
      <c r="I21" s="8">
        <v>12</v>
      </c>
      <c r="J21" s="8" t="s">
        <v>38</v>
      </c>
      <c r="K21" s="8">
        <v>43</v>
      </c>
      <c r="L21" s="8">
        <v>16</v>
      </c>
      <c r="M21" s="8" t="s">
        <v>39</v>
      </c>
      <c r="N21" s="8">
        <v>51</v>
      </c>
      <c r="O21" s="8">
        <v>8</v>
      </c>
    </row>
    <row r="22" spans="1:15">
      <c r="A22" s="24">
        <v>18</v>
      </c>
      <c r="B22" s="25"/>
      <c r="C22" s="26"/>
      <c r="D22" s="24">
        <v>18</v>
      </c>
      <c r="E22" s="25"/>
      <c r="F22" s="26"/>
      <c r="G22" s="24">
        <v>18</v>
      </c>
      <c r="H22" s="25"/>
      <c r="I22" s="26"/>
      <c r="J22" s="24">
        <v>18</v>
      </c>
      <c r="K22" s="25"/>
      <c r="L22" s="26"/>
      <c r="M22" s="24">
        <v>18</v>
      </c>
      <c r="N22" s="25"/>
      <c r="O22" s="26"/>
    </row>
    <row r="23" spans="1:15">
      <c r="A23" s="27">
        <v>19</v>
      </c>
      <c r="B23" s="28"/>
      <c r="C23" s="29"/>
      <c r="D23" s="27">
        <v>19</v>
      </c>
      <c r="E23" s="28"/>
      <c r="F23" s="29"/>
      <c r="G23" s="27">
        <v>19</v>
      </c>
      <c r="H23" s="28"/>
      <c r="I23" s="29"/>
      <c r="J23" s="27">
        <v>19</v>
      </c>
      <c r="K23" s="28"/>
      <c r="L23" s="29"/>
      <c r="M23" s="27">
        <v>19</v>
      </c>
      <c r="N23" s="28"/>
      <c r="O23" s="29"/>
    </row>
    <row r="24" spans="1:15">
      <c r="A24" s="27">
        <v>20</v>
      </c>
      <c r="B24" s="28"/>
      <c r="C24" s="29"/>
      <c r="D24" s="27">
        <v>20</v>
      </c>
      <c r="E24" s="28"/>
      <c r="F24" s="29"/>
      <c r="G24" s="27">
        <v>20</v>
      </c>
      <c r="H24" s="28"/>
      <c r="I24" s="29"/>
      <c r="J24" s="27">
        <v>20</v>
      </c>
      <c r="K24" s="28"/>
      <c r="L24" s="29"/>
      <c r="M24" s="27">
        <v>20</v>
      </c>
      <c r="N24" s="28"/>
      <c r="O24" s="29"/>
    </row>
    <row r="25" spans="1:15">
      <c r="A25" s="27">
        <v>21</v>
      </c>
      <c r="B25" s="28"/>
      <c r="C25" s="29"/>
      <c r="D25" s="27">
        <v>21</v>
      </c>
      <c r="E25" s="28"/>
      <c r="F25" s="29"/>
      <c r="G25" s="27">
        <v>21</v>
      </c>
      <c r="H25" s="28"/>
      <c r="I25" s="29"/>
      <c r="J25" s="27">
        <v>21</v>
      </c>
      <c r="K25" s="28"/>
      <c r="L25" s="29"/>
      <c r="M25" s="27">
        <v>21</v>
      </c>
      <c r="N25" s="28"/>
      <c r="O25" s="29"/>
    </row>
    <row r="26" spans="1:15">
      <c r="A26" s="27">
        <v>22</v>
      </c>
      <c r="B26" s="28">
        <v>2</v>
      </c>
      <c r="C26" s="29">
        <v>1</v>
      </c>
      <c r="D26" s="27">
        <v>22</v>
      </c>
      <c r="E26" s="28">
        <v>1</v>
      </c>
      <c r="F26" s="29">
        <v>1</v>
      </c>
      <c r="G26" s="27">
        <v>22</v>
      </c>
      <c r="H26" s="28">
        <v>1</v>
      </c>
      <c r="I26" s="29">
        <v>1</v>
      </c>
      <c r="J26" s="27">
        <v>22</v>
      </c>
      <c r="K26" s="28"/>
      <c r="L26" s="29">
        <v>1</v>
      </c>
      <c r="M26" s="27">
        <v>22</v>
      </c>
      <c r="N26" s="28"/>
      <c r="O26" s="29"/>
    </row>
    <row r="27" spans="1:15">
      <c r="A27" s="27">
        <v>23</v>
      </c>
      <c r="B27" s="28">
        <v>7</v>
      </c>
      <c r="C27" s="29">
        <v>2</v>
      </c>
      <c r="D27" s="27">
        <v>23</v>
      </c>
      <c r="E27" s="28"/>
      <c r="F27" s="29">
        <v>4</v>
      </c>
      <c r="G27" s="27">
        <v>23</v>
      </c>
      <c r="H27" s="28">
        <v>2</v>
      </c>
      <c r="I27" s="29">
        <v>1</v>
      </c>
      <c r="J27" s="27">
        <v>23</v>
      </c>
      <c r="K27" s="28">
        <v>4</v>
      </c>
      <c r="L27" s="29"/>
      <c r="M27" s="27">
        <v>23</v>
      </c>
      <c r="N27" s="28">
        <v>5</v>
      </c>
      <c r="O27" s="29">
        <v>1</v>
      </c>
    </row>
    <row r="28" spans="1:15">
      <c r="A28" s="27">
        <v>24</v>
      </c>
      <c r="B28" s="28">
        <v>10</v>
      </c>
      <c r="C28" s="29">
        <v>3</v>
      </c>
      <c r="D28" s="27">
        <v>24</v>
      </c>
      <c r="E28" s="28">
        <v>6</v>
      </c>
      <c r="F28" s="29">
        <v>1</v>
      </c>
      <c r="G28" s="27">
        <v>24</v>
      </c>
      <c r="H28" s="28">
        <v>4</v>
      </c>
      <c r="I28" s="29"/>
      <c r="J28" s="27">
        <v>24</v>
      </c>
      <c r="K28" s="28">
        <v>9</v>
      </c>
      <c r="L28" s="29">
        <v>4</v>
      </c>
      <c r="M28" s="27">
        <v>24</v>
      </c>
      <c r="N28" s="28">
        <v>2</v>
      </c>
      <c r="O28" s="29">
        <v>6</v>
      </c>
    </row>
    <row r="29" spans="1:15">
      <c r="A29" s="27">
        <v>25</v>
      </c>
      <c r="B29" s="28">
        <v>10</v>
      </c>
      <c r="C29" s="29">
        <v>7</v>
      </c>
      <c r="D29" s="27">
        <v>25</v>
      </c>
      <c r="E29" s="28">
        <v>9</v>
      </c>
      <c r="F29" s="29">
        <v>3</v>
      </c>
      <c r="G29" s="27">
        <v>25</v>
      </c>
      <c r="H29" s="28">
        <v>2</v>
      </c>
      <c r="I29" s="29">
        <v>10</v>
      </c>
      <c r="J29" s="27">
        <v>25</v>
      </c>
      <c r="K29" s="28">
        <v>5</v>
      </c>
      <c r="L29" s="29">
        <v>8</v>
      </c>
      <c r="M29" s="27">
        <v>25</v>
      </c>
      <c r="N29" s="28">
        <v>2</v>
      </c>
      <c r="O29" s="29">
        <v>2</v>
      </c>
    </row>
    <row r="30" spans="1:15">
      <c r="A30" s="27">
        <v>26</v>
      </c>
      <c r="B30" s="28">
        <v>13</v>
      </c>
      <c r="C30" s="29">
        <v>9</v>
      </c>
      <c r="D30" s="27">
        <v>26</v>
      </c>
      <c r="E30" s="28">
        <v>10</v>
      </c>
      <c r="F30" s="29">
        <v>6</v>
      </c>
      <c r="G30" s="27">
        <v>26</v>
      </c>
      <c r="H30" s="28">
        <v>10</v>
      </c>
      <c r="I30" s="29">
        <v>5</v>
      </c>
      <c r="J30" s="27">
        <v>26</v>
      </c>
      <c r="K30" s="28">
        <v>12</v>
      </c>
      <c r="L30" s="29">
        <v>13</v>
      </c>
      <c r="M30" s="27">
        <v>26</v>
      </c>
      <c r="N30" s="28">
        <v>5</v>
      </c>
      <c r="O30" s="29">
        <v>2</v>
      </c>
    </row>
    <row r="31" spans="1:15">
      <c r="A31" s="27">
        <v>27</v>
      </c>
      <c r="B31" s="28">
        <v>15</v>
      </c>
      <c r="C31" s="29">
        <v>16</v>
      </c>
      <c r="D31" s="27">
        <v>27</v>
      </c>
      <c r="E31" s="28">
        <v>10</v>
      </c>
      <c r="F31" s="29">
        <v>7</v>
      </c>
      <c r="G31" s="27">
        <v>27</v>
      </c>
      <c r="H31" s="28">
        <v>11</v>
      </c>
      <c r="I31" s="29">
        <v>14</v>
      </c>
      <c r="J31" s="27">
        <v>27</v>
      </c>
      <c r="K31" s="28">
        <v>13</v>
      </c>
      <c r="L31" s="29">
        <v>16</v>
      </c>
      <c r="M31" s="27">
        <v>27</v>
      </c>
      <c r="N31" s="28">
        <v>4</v>
      </c>
      <c r="O31" s="29">
        <v>3</v>
      </c>
    </row>
    <row r="32" spans="1:15">
      <c r="A32" s="27">
        <v>28</v>
      </c>
      <c r="B32" s="28">
        <v>8</v>
      </c>
      <c r="C32" s="29">
        <v>16</v>
      </c>
      <c r="D32" s="27">
        <v>28</v>
      </c>
      <c r="E32" s="28">
        <v>13</v>
      </c>
      <c r="F32" s="29">
        <v>15</v>
      </c>
      <c r="G32" s="27">
        <v>28</v>
      </c>
      <c r="H32" s="28">
        <v>12</v>
      </c>
      <c r="I32" s="29">
        <v>19</v>
      </c>
      <c r="J32" s="27">
        <v>28</v>
      </c>
      <c r="K32" s="28">
        <v>5</v>
      </c>
      <c r="L32" s="29">
        <v>22</v>
      </c>
      <c r="M32" s="27">
        <v>28</v>
      </c>
      <c r="N32" s="28">
        <v>2</v>
      </c>
      <c r="O32" s="29">
        <v>6</v>
      </c>
    </row>
    <row r="33" spans="1:15">
      <c r="A33" s="27">
        <v>29</v>
      </c>
      <c r="B33" s="28">
        <v>8</v>
      </c>
      <c r="C33" s="29">
        <v>8</v>
      </c>
      <c r="D33" s="27">
        <v>29</v>
      </c>
      <c r="E33" s="28">
        <v>12</v>
      </c>
      <c r="F33" s="29">
        <v>14</v>
      </c>
      <c r="G33" s="27">
        <v>29</v>
      </c>
      <c r="H33" s="28">
        <v>10</v>
      </c>
      <c r="I33" s="29">
        <v>18</v>
      </c>
      <c r="J33" s="27">
        <v>29</v>
      </c>
      <c r="K33" s="28">
        <v>10</v>
      </c>
      <c r="L33" s="29">
        <v>16</v>
      </c>
      <c r="M33" s="27">
        <v>29</v>
      </c>
      <c r="N33" s="28">
        <v>1</v>
      </c>
      <c r="O33" s="29">
        <v>4</v>
      </c>
    </row>
    <row r="34" spans="1:15">
      <c r="A34" s="27">
        <v>30</v>
      </c>
      <c r="B34" s="28">
        <v>3</v>
      </c>
      <c r="C34" s="29">
        <v>9</v>
      </c>
      <c r="D34" s="27">
        <v>30</v>
      </c>
      <c r="E34" s="28">
        <v>8</v>
      </c>
      <c r="F34" s="29">
        <v>15</v>
      </c>
      <c r="G34" s="27">
        <v>30</v>
      </c>
      <c r="H34" s="28">
        <v>6</v>
      </c>
      <c r="I34" s="29">
        <v>20</v>
      </c>
      <c r="J34" s="27">
        <v>30</v>
      </c>
      <c r="K34" s="28">
        <v>5</v>
      </c>
      <c r="L34" s="29">
        <v>16</v>
      </c>
      <c r="M34" s="27">
        <v>30</v>
      </c>
      <c r="N34" s="28">
        <v>2</v>
      </c>
      <c r="O34" s="29">
        <v>7</v>
      </c>
    </row>
    <row r="35" spans="1:15">
      <c r="A35" s="27">
        <v>31</v>
      </c>
      <c r="B35" s="28"/>
      <c r="C35" s="29">
        <v>8</v>
      </c>
      <c r="D35" s="27">
        <v>31</v>
      </c>
      <c r="E35" s="28">
        <v>9</v>
      </c>
      <c r="F35" s="29">
        <v>9</v>
      </c>
      <c r="G35" s="27">
        <v>31</v>
      </c>
      <c r="H35" s="28">
        <v>2</v>
      </c>
      <c r="I35" s="29">
        <v>24</v>
      </c>
      <c r="J35" s="27">
        <v>31</v>
      </c>
      <c r="K35" s="28"/>
      <c r="L35" s="29">
        <v>5</v>
      </c>
      <c r="M35" s="27">
        <v>31</v>
      </c>
      <c r="N35" s="28">
        <v>1</v>
      </c>
      <c r="O35" s="29">
        <v>10</v>
      </c>
    </row>
    <row r="36" spans="1:15">
      <c r="A36" s="27">
        <v>32</v>
      </c>
      <c r="B36" s="28">
        <v>4</v>
      </c>
      <c r="C36" s="29">
        <v>8</v>
      </c>
      <c r="D36" s="27">
        <v>32</v>
      </c>
      <c r="E36" s="28">
        <v>8</v>
      </c>
      <c r="F36" s="29">
        <v>10</v>
      </c>
      <c r="G36" s="27">
        <v>32</v>
      </c>
      <c r="H36" s="28">
        <v>3</v>
      </c>
      <c r="I36" s="29">
        <v>7</v>
      </c>
      <c r="J36" s="27">
        <v>32</v>
      </c>
      <c r="K36" s="28">
        <v>3</v>
      </c>
      <c r="L36" s="29">
        <v>11</v>
      </c>
      <c r="M36" s="27">
        <v>32</v>
      </c>
      <c r="N36" s="28">
        <v>2</v>
      </c>
      <c r="O36" s="29">
        <v>16</v>
      </c>
    </row>
    <row r="37" spans="1:15">
      <c r="A37" s="27">
        <v>33</v>
      </c>
      <c r="B37" s="28">
        <v>2</v>
      </c>
      <c r="C37" s="29">
        <v>3</v>
      </c>
      <c r="D37" s="27">
        <v>33</v>
      </c>
      <c r="E37" s="28">
        <v>2</v>
      </c>
      <c r="F37" s="29">
        <v>14</v>
      </c>
      <c r="G37" s="27">
        <v>33</v>
      </c>
      <c r="H37" s="28">
        <v>1</v>
      </c>
      <c r="I37" s="29">
        <v>6</v>
      </c>
      <c r="J37" s="27">
        <v>33</v>
      </c>
      <c r="K37" s="28">
        <v>3</v>
      </c>
      <c r="L37" s="29">
        <v>6</v>
      </c>
      <c r="M37" s="27">
        <v>33</v>
      </c>
      <c r="N37" s="28">
        <v>4</v>
      </c>
      <c r="O37" s="29">
        <v>23</v>
      </c>
    </row>
    <row r="38" spans="1:15">
      <c r="A38" s="27">
        <v>34</v>
      </c>
      <c r="B38" s="28">
        <v>1</v>
      </c>
      <c r="C38" s="29">
        <v>1</v>
      </c>
      <c r="D38" s="27">
        <v>34</v>
      </c>
      <c r="E38" s="28">
        <v>3</v>
      </c>
      <c r="F38" s="29">
        <v>6</v>
      </c>
      <c r="G38" s="27">
        <v>34</v>
      </c>
      <c r="H38" s="28">
        <v>2</v>
      </c>
      <c r="I38" s="29">
        <v>3</v>
      </c>
      <c r="J38" s="27">
        <v>34</v>
      </c>
      <c r="K38" s="28">
        <v>1</v>
      </c>
      <c r="L38" s="29">
        <v>3</v>
      </c>
      <c r="M38" s="27">
        <v>34</v>
      </c>
      <c r="N38" s="28">
        <v>4</v>
      </c>
      <c r="O38" s="29">
        <v>13</v>
      </c>
    </row>
    <row r="39" spans="1:15">
      <c r="A39" s="27">
        <v>35</v>
      </c>
      <c r="B39" s="28"/>
      <c r="C39" s="29">
        <v>6</v>
      </c>
      <c r="D39" s="27">
        <v>35</v>
      </c>
      <c r="E39" s="28">
        <v>3</v>
      </c>
      <c r="F39" s="29">
        <v>11</v>
      </c>
      <c r="G39" s="27">
        <v>35</v>
      </c>
      <c r="H39" s="28">
        <v>1</v>
      </c>
      <c r="I39" s="29">
        <v>5</v>
      </c>
      <c r="J39" s="27">
        <v>35</v>
      </c>
      <c r="K39" s="28">
        <v>1</v>
      </c>
      <c r="L39" s="29">
        <v>6</v>
      </c>
      <c r="M39" s="27">
        <v>35</v>
      </c>
      <c r="N39" s="28">
        <v>2</v>
      </c>
      <c r="O39" s="29">
        <v>11</v>
      </c>
    </row>
    <row r="40" spans="1:15">
      <c r="A40" s="27">
        <v>36</v>
      </c>
      <c r="B40" s="28">
        <v>1</v>
      </c>
      <c r="C40" s="29">
        <v>3</v>
      </c>
      <c r="D40" s="27">
        <v>36</v>
      </c>
      <c r="E40" s="28">
        <v>1</v>
      </c>
      <c r="F40" s="29">
        <v>5</v>
      </c>
      <c r="G40" s="27">
        <v>36</v>
      </c>
      <c r="H40" s="28">
        <v>1</v>
      </c>
      <c r="I40" s="29">
        <v>4</v>
      </c>
      <c r="J40" s="27">
        <v>36</v>
      </c>
      <c r="K40" s="28"/>
      <c r="L40" s="29">
        <v>2</v>
      </c>
      <c r="M40" s="27">
        <v>36</v>
      </c>
      <c r="N40" s="28"/>
      <c r="O40" s="29">
        <v>7</v>
      </c>
    </row>
    <row r="41" spans="1:15">
      <c r="A41" s="27">
        <v>37</v>
      </c>
      <c r="B41" s="28">
        <v>1</v>
      </c>
      <c r="C41" s="29">
        <v>7</v>
      </c>
      <c r="D41" s="27">
        <v>37</v>
      </c>
      <c r="E41" s="28"/>
      <c r="F41" s="29">
        <v>8</v>
      </c>
      <c r="G41" s="27">
        <v>37</v>
      </c>
      <c r="H41" s="28">
        <v>1</v>
      </c>
      <c r="I41" s="29">
        <v>3</v>
      </c>
      <c r="J41" s="27">
        <v>37</v>
      </c>
      <c r="K41" s="28"/>
      <c r="L41" s="29">
        <v>3</v>
      </c>
      <c r="M41" s="27">
        <v>37</v>
      </c>
      <c r="N41" s="28"/>
      <c r="O41" s="29">
        <v>8</v>
      </c>
    </row>
    <row r="42" spans="1:15">
      <c r="A42" s="27">
        <v>38</v>
      </c>
      <c r="B42" s="28"/>
      <c r="C42" s="29">
        <v>8</v>
      </c>
      <c r="D42" s="27">
        <v>38</v>
      </c>
      <c r="E42" s="28">
        <v>1</v>
      </c>
      <c r="F42" s="29">
        <v>4</v>
      </c>
      <c r="G42" s="27">
        <v>38</v>
      </c>
      <c r="H42" s="28"/>
      <c r="I42" s="29">
        <v>4</v>
      </c>
      <c r="J42" s="27">
        <v>38</v>
      </c>
      <c r="K42" s="28"/>
      <c r="L42" s="29">
        <v>3</v>
      </c>
      <c r="M42" s="27">
        <v>38</v>
      </c>
      <c r="N42" s="28"/>
      <c r="O42" s="29">
        <v>2</v>
      </c>
    </row>
    <row r="43" spans="1:15">
      <c r="A43" s="27">
        <v>39</v>
      </c>
      <c r="B43" s="28"/>
      <c r="C43" s="29">
        <v>2</v>
      </c>
      <c r="D43" s="27">
        <v>39</v>
      </c>
      <c r="E43" s="28"/>
      <c r="F43" s="29">
        <v>3</v>
      </c>
      <c r="G43" s="27">
        <v>39</v>
      </c>
      <c r="H43" s="28"/>
      <c r="I43" s="29">
        <v>5</v>
      </c>
      <c r="J43" s="27">
        <v>39</v>
      </c>
      <c r="K43" s="28"/>
      <c r="L43" s="29">
        <v>2</v>
      </c>
      <c r="M43" s="27">
        <v>39</v>
      </c>
      <c r="N43" s="28"/>
      <c r="O43" s="29">
        <v>3</v>
      </c>
    </row>
    <row r="44" spans="1:15">
      <c r="A44" s="27">
        <v>40</v>
      </c>
      <c r="B44" s="28"/>
      <c r="C44" s="29">
        <v>2</v>
      </c>
      <c r="D44" s="27">
        <v>40</v>
      </c>
      <c r="E44" s="28"/>
      <c r="F44" s="29">
        <v>2</v>
      </c>
      <c r="G44" s="27">
        <v>40</v>
      </c>
      <c r="H44" s="28"/>
      <c r="I44" s="29">
        <v>2</v>
      </c>
      <c r="J44" s="27">
        <v>40</v>
      </c>
      <c r="K44" s="28"/>
      <c r="L44" s="29">
        <v>7</v>
      </c>
      <c r="M44" s="27">
        <v>40</v>
      </c>
      <c r="N44" s="28"/>
      <c r="O44" s="29">
        <v>2</v>
      </c>
    </row>
    <row r="45" spans="1:15">
      <c r="A45" s="27">
        <v>41</v>
      </c>
      <c r="B45" s="28"/>
      <c r="C45" s="29">
        <v>2</v>
      </c>
      <c r="D45" s="27">
        <v>41</v>
      </c>
      <c r="E45" s="28"/>
      <c r="F45" s="29">
        <v>2</v>
      </c>
      <c r="G45" s="27">
        <v>41</v>
      </c>
      <c r="H45" s="28"/>
      <c r="I45" s="29">
        <v>1</v>
      </c>
      <c r="J45" s="27">
        <v>41</v>
      </c>
      <c r="K45" s="28"/>
      <c r="L45" s="29">
        <v>1</v>
      </c>
      <c r="M45" s="27">
        <v>41</v>
      </c>
      <c r="N45" s="28"/>
      <c r="O45" s="29">
        <v>5</v>
      </c>
    </row>
    <row r="46" spans="1:15">
      <c r="A46" s="27">
        <v>42</v>
      </c>
      <c r="B46" s="28"/>
      <c r="C46" s="29">
        <v>5</v>
      </c>
      <c r="D46" s="27">
        <v>42</v>
      </c>
      <c r="E46" s="28"/>
      <c r="F46" s="29">
        <v>2</v>
      </c>
      <c r="G46" s="27">
        <v>42</v>
      </c>
      <c r="H46" s="28"/>
      <c r="I46" s="29">
        <v>3</v>
      </c>
      <c r="J46" s="27">
        <v>42</v>
      </c>
      <c r="K46" s="28"/>
      <c r="L46" s="29">
        <v>3</v>
      </c>
      <c r="M46" s="27">
        <v>42</v>
      </c>
      <c r="N46" s="28"/>
      <c r="O46" s="29">
        <v>3</v>
      </c>
    </row>
    <row r="47" spans="1:15">
      <c r="A47" s="27">
        <v>43</v>
      </c>
      <c r="B47" s="28"/>
      <c r="C47" s="29"/>
      <c r="D47" s="27">
        <v>43</v>
      </c>
      <c r="E47" s="28"/>
      <c r="F47" s="29">
        <v>2</v>
      </c>
      <c r="G47" s="27">
        <v>43</v>
      </c>
      <c r="H47" s="28"/>
      <c r="I47" s="29">
        <v>1</v>
      </c>
      <c r="J47" s="27">
        <v>43</v>
      </c>
      <c r="K47" s="28"/>
      <c r="L47" s="29">
        <v>2</v>
      </c>
      <c r="M47" s="27">
        <v>43</v>
      </c>
      <c r="N47" s="28"/>
      <c r="O47" s="29"/>
    </row>
    <row r="48" spans="1:15">
      <c r="A48" s="27">
        <v>44</v>
      </c>
      <c r="B48" s="28">
        <v>1</v>
      </c>
      <c r="C48" s="29">
        <v>1</v>
      </c>
      <c r="D48" s="27">
        <v>44</v>
      </c>
      <c r="E48" s="28"/>
      <c r="F48" s="29">
        <v>1</v>
      </c>
      <c r="G48" s="27">
        <v>44</v>
      </c>
      <c r="H48" s="28"/>
      <c r="I48" s="29"/>
      <c r="J48" s="27">
        <v>44</v>
      </c>
      <c r="K48" s="28"/>
      <c r="L48" s="29">
        <v>3</v>
      </c>
      <c r="M48" s="27">
        <v>44</v>
      </c>
      <c r="N48" s="28"/>
      <c r="O48" s="29">
        <v>1</v>
      </c>
    </row>
    <row r="49" spans="1:15">
      <c r="A49" s="27">
        <v>45</v>
      </c>
      <c r="B49" s="28"/>
      <c r="C49" s="29">
        <v>1</v>
      </c>
      <c r="D49" s="27">
        <v>45</v>
      </c>
      <c r="E49" s="28"/>
      <c r="F49" s="29"/>
      <c r="G49" s="27">
        <v>45</v>
      </c>
      <c r="H49" s="28"/>
      <c r="I49" s="29"/>
      <c r="J49" s="27">
        <v>45</v>
      </c>
      <c r="K49" s="28"/>
      <c r="L49" s="29">
        <v>2</v>
      </c>
      <c r="M49" s="27">
        <v>45</v>
      </c>
      <c r="N49" s="28"/>
      <c r="O49" s="29">
        <v>3</v>
      </c>
    </row>
    <row r="50" spans="1:15">
      <c r="A50" s="27">
        <v>46</v>
      </c>
      <c r="B50" s="28"/>
      <c r="C50" s="29"/>
      <c r="D50" s="27">
        <v>46</v>
      </c>
      <c r="E50" s="28"/>
      <c r="F50" s="29"/>
      <c r="G50" s="27">
        <v>46</v>
      </c>
      <c r="H50" s="28"/>
      <c r="I50" s="29">
        <v>2</v>
      </c>
      <c r="J50" s="27">
        <v>46</v>
      </c>
      <c r="K50" s="28"/>
      <c r="L50" s="29"/>
      <c r="M50" s="27">
        <v>46</v>
      </c>
      <c r="N50" s="28"/>
      <c r="O50" s="29">
        <v>1</v>
      </c>
    </row>
    <row r="51" spans="1:15">
      <c r="A51" s="27">
        <v>47</v>
      </c>
      <c r="B51" s="28"/>
      <c r="C51" s="29">
        <v>6</v>
      </c>
      <c r="D51" s="27">
        <v>47</v>
      </c>
      <c r="E51" s="28"/>
      <c r="F51" s="29">
        <v>2</v>
      </c>
      <c r="G51" s="27">
        <v>47</v>
      </c>
      <c r="H51" s="28"/>
      <c r="I51" s="29">
        <v>1</v>
      </c>
      <c r="J51" s="27">
        <v>47</v>
      </c>
      <c r="K51" s="28"/>
      <c r="L51" s="29">
        <v>2</v>
      </c>
      <c r="M51" s="27">
        <v>47</v>
      </c>
      <c r="N51" s="28"/>
      <c r="O51" s="29">
        <v>1</v>
      </c>
    </row>
    <row r="52" spans="1:15">
      <c r="A52" s="27">
        <v>48</v>
      </c>
      <c r="B52" s="28"/>
      <c r="C52" s="29"/>
      <c r="D52" s="27">
        <v>48</v>
      </c>
      <c r="E52" s="28"/>
      <c r="F52" s="29">
        <v>1</v>
      </c>
      <c r="G52" s="27">
        <v>48</v>
      </c>
      <c r="H52" s="28"/>
      <c r="I52" s="29"/>
      <c r="J52" s="27">
        <v>48</v>
      </c>
      <c r="K52" s="28"/>
      <c r="L52" s="29"/>
      <c r="M52" s="27">
        <v>48</v>
      </c>
      <c r="N52" s="28"/>
      <c r="O52" s="29">
        <v>1</v>
      </c>
    </row>
    <row r="53" spans="1:15">
      <c r="A53" s="27">
        <v>49</v>
      </c>
      <c r="B53" s="28"/>
      <c r="C53" s="29"/>
      <c r="D53" s="27">
        <v>49</v>
      </c>
      <c r="E53" s="28"/>
      <c r="F53" s="29"/>
      <c r="G53" s="27">
        <v>49</v>
      </c>
      <c r="H53" s="28"/>
      <c r="I53" s="29"/>
      <c r="J53" s="27">
        <v>49</v>
      </c>
      <c r="K53" s="28"/>
      <c r="L53" s="29"/>
      <c r="M53" s="27">
        <v>49</v>
      </c>
      <c r="N53" s="28"/>
      <c r="O53" s="29"/>
    </row>
    <row r="54" spans="1:15">
      <c r="A54" s="27">
        <v>50</v>
      </c>
      <c r="B54" s="28"/>
      <c r="C54" s="29"/>
      <c r="D54" s="27">
        <v>50</v>
      </c>
      <c r="E54" s="28"/>
      <c r="F54" s="29"/>
      <c r="G54" s="27">
        <v>50</v>
      </c>
      <c r="H54" s="28"/>
      <c r="I54" s="29"/>
      <c r="J54" s="27">
        <v>50</v>
      </c>
      <c r="K54" s="28"/>
      <c r="L54" s="29"/>
      <c r="M54" s="27">
        <v>50</v>
      </c>
      <c r="N54" s="28"/>
      <c r="O54" s="29"/>
    </row>
    <row r="55" spans="1:15">
      <c r="A55" s="27">
        <v>51</v>
      </c>
      <c r="B55" s="28"/>
      <c r="C55" s="29">
        <v>1</v>
      </c>
      <c r="D55" s="27">
        <v>51</v>
      </c>
      <c r="E55" s="28"/>
      <c r="F55" s="29">
        <v>1</v>
      </c>
      <c r="G55" s="27">
        <v>51</v>
      </c>
      <c r="H55" s="28"/>
      <c r="I55" s="29"/>
      <c r="J55" s="27">
        <v>51</v>
      </c>
      <c r="K55" s="28"/>
      <c r="L55" s="29"/>
      <c r="M55" s="27">
        <v>51</v>
      </c>
      <c r="N55" s="28"/>
      <c r="O55" s="29">
        <v>1</v>
      </c>
    </row>
    <row r="56" spans="1:15">
      <c r="A56" s="27">
        <v>52</v>
      </c>
      <c r="B56" s="28"/>
      <c r="C56" s="29"/>
      <c r="D56" s="27">
        <v>52</v>
      </c>
      <c r="E56" s="28"/>
      <c r="F56" s="29"/>
      <c r="G56" s="27">
        <v>52</v>
      </c>
      <c r="H56" s="28"/>
      <c r="I56" s="29"/>
      <c r="J56" s="27">
        <v>52</v>
      </c>
      <c r="K56" s="28"/>
      <c r="L56" s="29"/>
      <c r="M56" s="27">
        <v>52</v>
      </c>
      <c r="N56" s="28"/>
      <c r="O56" s="29">
        <v>1</v>
      </c>
    </row>
    <row r="57" spans="1:15">
      <c r="A57" s="27">
        <v>53</v>
      </c>
      <c r="B57" s="28"/>
      <c r="C57" s="29">
        <v>1</v>
      </c>
      <c r="D57" s="27">
        <v>53</v>
      </c>
      <c r="E57" s="28"/>
      <c r="F57" s="29"/>
      <c r="G57" s="27">
        <v>53</v>
      </c>
      <c r="H57" s="28"/>
      <c r="I57" s="29"/>
      <c r="J57" s="27">
        <v>53</v>
      </c>
      <c r="K57" s="28"/>
      <c r="L57" s="29"/>
      <c r="M57" s="27">
        <v>53</v>
      </c>
      <c r="N57" s="28"/>
      <c r="O57" s="29"/>
    </row>
    <row r="58" spans="1:15">
      <c r="A58" s="27">
        <v>54</v>
      </c>
      <c r="B58" s="28"/>
      <c r="C58" s="29"/>
      <c r="D58" s="27">
        <v>54</v>
      </c>
      <c r="E58" s="28"/>
      <c r="F58" s="29"/>
      <c r="G58" s="27">
        <v>54</v>
      </c>
      <c r="H58" s="28"/>
      <c r="I58" s="29"/>
      <c r="J58" s="27">
        <v>54</v>
      </c>
      <c r="K58" s="28"/>
      <c r="L58" s="29"/>
      <c r="M58" s="27">
        <v>54</v>
      </c>
      <c r="N58" s="28"/>
      <c r="O58" s="29">
        <v>1</v>
      </c>
    </row>
    <row r="59" spans="1:15">
      <c r="A59" s="27">
        <v>55</v>
      </c>
      <c r="B59" s="28"/>
      <c r="C59" s="29"/>
      <c r="D59" s="27">
        <v>55</v>
      </c>
      <c r="E59" s="28"/>
      <c r="F59" s="29"/>
      <c r="G59" s="27">
        <v>55</v>
      </c>
      <c r="H59" s="28"/>
      <c r="I59" s="29"/>
      <c r="J59" s="27">
        <v>55</v>
      </c>
      <c r="K59" s="28"/>
      <c r="L59" s="29"/>
      <c r="M59" s="27">
        <v>55</v>
      </c>
      <c r="N59" s="28"/>
      <c r="O59" s="29"/>
    </row>
    <row r="60" spans="1:15">
      <c r="A60" s="30">
        <v>56</v>
      </c>
      <c r="B60" s="31"/>
      <c r="C60" s="32"/>
      <c r="D60" s="30">
        <v>56</v>
      </c>
      <c r="E60" s="31"/>
      <c r="F60" s="32"/>
      <c r="G60" s="30">
        <v>56</v>
      </c>
      <c r="H60" s="31"/>
      <c r="I60" s="32"/>
      <c r="J60" s="30">
        <v>56</v>
      </c>
      <c r="K60" s="31"/>
      <c r="L60" s="32"/>
      <c r="M60" s="30">
        <v>56</v>
      </c>
      <c r="N60" s="31"/>
      <c r="O60" s="32"/>
    </row>
    <row r="61" spans="1:15">
      <c r="A61" s="19"/>
      <c r="B61" s="19">
        <f>SUM(B22:B60)</f>
        <v>86</v>
      </c>
      <c r="C61" s="19">
        <f>SUM(C22:C60)</f>
        <v>136</v>
      </c>
      <c r="D61" s="19"/>
      <c r="E61" s="19">
        <f>SUM(E22:E60)</f>
        <v>96</v>
      </c>
      <c r="F61" s="19">
        <f>SUM(F22:F60)</f>
        <v>149</v>
      </c>
      <c r="G61" s="19"/>
      <c r="H61" s="19">
        <f>SUM(H22:H60)</f>
        <v>69</v>
      </c>
      <c r="I61" s="19">
        <f>SUM(I22:I60)</f>
        <v>159</v>
      </c>
      <c r="J61" s="19"/>
      <c r="K61" s="19">
        <f>SUM(K22:K60)</f>
        <v>71</v>
      </c>
      <c r="L61" s="19">
        <f>SUM(L22:L60)</f>
        <v>157</v>
      </c>
      <c r="M61" s="19"/>
      <c r="N61" s="19">
        <f>SUM(N22:N60)</f>
        <v>36</v>
      </c>
      <c r="O61" s="19">
        <f>SUM(O22:O60)</f>
        <v>144</v>
      </c>
    </row>
    <row r="62" spans="1:15">
      <c r="H62" s="19"/>
      <c r="I62" s="19"/>
      <c r="J62" s="19"/>
      <c r="K62" s="19"/>
      <c r="L62" s="19"/>
      <c r="M62" s="19"/>
      <c r="N62" s="19"/>
      <c r="O62" s="19"/>
    </row>
    <row r="71" spans="9:15">
      <c r="I71" s="33"/>
      <c r="J71" s="33"/>
      <c r="L71" s="33"/>
      <c r="M71" s="33"/>
      <c r="O71" s="33"/>
    </row>
    <row r="73" spans="9:15">
      <c r="M73" s="33"/>
    </row>
  </sheetData>
  <mergeCells count="6">
    <mergeCell ref="I3:N3"/>
    <mergeCell ref="A16:C16"/>
    <mergeCell ref="D16:F16"/>
    <mergeCell ref="G16:I16"/>
    <mergeCell ref="J16:L16"/>
    <mergeCell ref="M16:O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3"/>
  <sheetViews>
    <sheetView topLeftCell="G1" workbookViewId="0">
      <selection activeCell="H14" sqref="H14:L14"/>
    </sheetView>
  </sheetViews>
  <sheetFormatPr baseColWidth="10" defaultRowHeight="12.75"/>
  <cols>
    <col min="1" max="1" width="16.7109375" style="2" bestFit="1" customWidth="1"/>
    <col min="2" max="2" width="10.7109375" style="2" bestFit="1" customWidth="1"/>
    <col min="3" max="3" width="8.85546875" style="2" bestFit="1" customWidth="1"/>
    <col min="4" max="4" width="11.7109375" style="2" bestFit="1" customWidth="1"/>
    <col min="5" max="5" width="13.5703125" style="2" bestFit="1" customWidth="1"/>
    <col min="6" max="6" width="7.42578125" style="2" bestFit="1" customWidth="1"/>
    <col min="7" max="7" width="10.5703125" style="2" bestFit="1" customWidth="1"/>
    <col min="8" max="8" width="21.42578125" style="2" bestFit="1" customWidth="1"/>
    <col min="9" max="9" width="14.7109375" style="2" bestFit="1" customWidth="1"/>
    <col min="10" max="10" width="16.28515625" style="2" bestFit="1" customWidth="1"/>
    <col min="11" max="11" width="6.7109375" style="2" bestFit="1" customWidth="1"/>
    <col min="12" max="12" width="7.42578125" style="2" bestFit="1" customWidth="1"/>
    <col min="13" max="13" width="10.5703125" style="2" bestFit="1" customWidth="1"/>
    <col min="14" max="14" width="6.7109375" style="2" bestFit="1" customWidth="1"/>
    <col min="15" max="15" width="7.42578125" style="2" bestFit="1" customWidth="1"/>
    <col min="16" max="16" width="10.5703125" style="2" bestFit="1" customWidth="1"/>
    <col min="17" max="17" width="7" style="2" bestFit="1" customWidth="1"/>
    <col min="18" max="18" width="7.42578125" style="2" bestFit="1" customWidth="1"/>
    <col min="19" max="19" width="10.5703125" style="2" bestFit="1" customWidth="1"/>
    <col min="20" max="20" width="6.7109375" style="2" bestFit="1" customWidth="1"/>
    <col min="21" max="21" width="7.42578125" style="2" bestFit="1" customWidth="1"/>
    <col min="22" max="16384" width="11.42578125" style="2"/>
  </cols>
  <sheetData>
    <row r="1" spans="1:21" ht="18">
      <c r="A1" s="1" t="s">
        <v>0</v>
      </c>
    </row>
    <row r="2" spans="1:21" s="3" customFormat="1" ht="16.5" thickBot="1">
      <c r="A2" s="3" t="s">
        <v>63</v>
      </c>
    </row>
    <row r="3" spans="1:21" ht="13.5" thickBot="1">
      <c r="H3" s="4"/>
      <c r="I3" s="39" t="s">
        <v>2</v>
      </c>
      <c r="J3" s="39"/>
      <c r="K3" s="39"/>
      <c r="L3" s="39"/>
      <c r="M3" s="39"/>
      <c r="N3" s="40"/>
    </row>
    <row r="4" spans="1:21">
      <c r="A4" s="4" t="s">
        <v>0</v>
      </c>
      <c r="B4" s="5" t="s">
        <v>3</v>
      </c>
      <c r="C4" s="5" t="s">
        <v>4</v>
      </c>
      <c r="D4" s="5" t="s">
        <v>5</v>
      </c>
      <c r="E4" s="6" t="s">
        <v>6</v>
      </c>
      <c r="H4" s="7"/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64</v>
      </c>
      <c r="O4" s="8" t="s">
        <v>65</v>
      </c>
      <c r="P4" s="8" t="s">
        <v>12</v>
      </c>
    </row>
    <row r="5" spans="1:21">
      <c r="A5" s="7" t="s">
        <v>13</v>
      </c>
      <c r="B5" s="44">
        <f>48*1.85</f>
        <v>88.800000000000011</v>
      </c>
      <c r="C5" s="45">
        <f>B17</f>
        <v>6240</v>
      </c>
      <c r="D5" s="8" t="s">
        <v>56</v>
      </c>
      <c r="E5" s="9">
        <f>B18</f>
        <v>20</v>
      </c>
      <c r="H5" s="7" t="s">
        <v>14</v>
      </c>
      <c r="I5" s="8">
        <f>SUM(B22:B60)</f>
        <v>165</v>
      </c>
      <c r="J5" s="8">
        <f>SUM(E22:E60)</f>
        <v>135</v>
      </c>
      <c r="K5" s="8">
        <f>SUM(H22:H60)</f>
        <v>45</v>
      </c>
      <c r="L5" s="8">
        <f>SUM(K22:K60)</f>
        <v>128</v>
      </c>
      <c r="M5" s="8">
        <f>SUM(N22:N60)</f>
        <v>130</v>
      </c>
      <c r="N5" s="8">
        <f>Q61</f>
        <v>70</v>
      </c>
      <c r="O5" s="8">
        <f>T61</f>
        <v>112</v>
      </c>
      <c r="P5" s="8">
        <f>SUM(I5:O5)</f>
        <v>785</v>
      </c>
    </row>
    <row r="6" spans="1:21">
      <c r="A6" s="7" t="s">
        <v>15</v>
      </c>
      <c r="B6" s="44">
        <f>85*1.85</f>
        <v>157.25</v>
      </c>
      <c r="C6" s="45">
        <f>E17</f>
        <v>6240</v>
      </c>
      <c r="D6" s="8" t="s">
        <v>57</v>
      </c>
      <c r="E6" s="9">
        <f>E18</f>
        <v>15</v>
      </c>
      <c r="H6" s="7" t="s">
        <v>16</v>
      </c>
      <c r="I6" s="8">
        <f>SUM(C22:C60)</f>
        <v>87</v>
      </c>
      <c r="J6" s="8">
        <f>SUM(F22:F60)</f>
        <v>112</v>
      </c>
      <c r="K6" s="8">
        <f>SUM(I22:I60)</f>
        <v>97</v>
      </c>
      <c r="L6" s="8">
        <f>SUM(L22:L60)</f>
        <v>116</v>
      </c>
      <c r="M6" s="8">
        <f>SUM(O22:O60)</f>
        <v>68</v>
      </c>
      <c r="N6" s="8">
        <f>R61</f>
        <v>59</v>
      </c>
      <c r="O6" s="8">
        <f>U61</f>
        <v>88</v>
      </c>
      <c r="P6" s="8">
        <f>SUM(I6:O6)</f>
        <v>627</v>
      </c>
    </row>
    <row r="7" spans="1:21">
      <c r="A7" s="7" t="s">
        <v>17</v>
      </c>
      <c r="B7" s="44">
        <f>104*1.85</f>
        <v>192.4</v>
      </c>
      <c r="C7" s="45">
        <f>H17</f>
        <v>480</v>
      </c>
      <c r="D7" s="8" t="s">
        <v>58</v>
      </c>
      <c r="E7" s="9">
        <f>H18</f>
        <v>15</v>
      </c>
      <c r="H7" s="10" t="s">
        <v>12</v>
      </c>
      <c r="I7" s="11">
        <f>SUM(I5:I6)</f>
        <v>252</v>
      </c>
      <c r="J7" s="11">
        <f>SUM(J5:J6)</f>
        <v>247</v>
      </c>
      <c r="K7" s="11">
        <f>SUM(K5:K6)</f>
        <v>142</v>
      </c>
      <c r="L7" s="11">
        <f>SUM(L5:L6)</f>
        <v>244</v>
      </c>
      <c r="M7" s="11">
        <f>SUM(M5:M6)</f>
        <v>198</v>
      </c>
      <c r="N7" s="11">
        <f>SUM(N5:N6)</f>
        <v>129</v>
      </c>
      <c r="O7" s="11">
        <f>SUM(O5:O6)</f>
        <v>200</v>
      </c>
      <c r="P7" s="8">
        <f>SUM(I7:O7)</f>
        <v>1412</v>
      </c>
    </row>
    <row r="8" spans="1:21">
      <c r="A8" s="7" t="s">
        <v>18</v>
      </c>
      <c r="B8" s="44">
        <f>80*1.85</f>
        <v>148</v>
      </c>
      <c r="C8" s="45">
        <f>K17</f>
        <v>6240</v>
      </c>
      <c r="D8" s="8" t="s">
        <v>59</v>
      </c>
      <c r="E8" s="9">
        <f>K18</f>
        <v>23</v>
      </c>
      <c r="H8" s="7" t="s">
        <v>19</v>
      </c>
      <c r="I8" s="8"/>
      <c r="J8" s="8"/>
      <c r="K8" s="8"/>
      <c r="L8" s="8"/>
      <c r="M8" s="8"/>
      <c r="N8" s="8"/>
      <c r="O8" s="8"/>
      <c r="P8" s="8"/>
    </row>
    <row r="9" spans="1:21">
      <c r="A9" s="7" t="s">
        <v>20</v>
      </c>
      <c r="B9" s="44">
        <f>46*1.85</f>
        <v>85.100000000000009</v>
      </c>
      <c r="C9" s="45">
        <f>N17</f>
        <v>7200</v>
      </c>
      <c r="D9" s="8" t="s">
        <v>61</v>
      </c>
      <c r="E9" s="9">
        <f>N18</f>
        <v>35</v>
      </c>
      <c r="H9" s="7" t="s">
        <v>14</v>
      </c>
      <c r="I9" s="8">
        <f>SUM(B22:B31)</f>
        <v>81</v>
      </c>
      <c r="J9" s="8">
        <f>SUM(E22:E31)</f>
        <v>79</v>
      </c>
      <c r="K9" s="8">
        <f>SUM(H22:H31)</f>
        <v>32</v>
      </c>
      <c r="L9" s="8">
        <f>SUM(K22:K31)</f>
        <v>91</v>
      </c>
      <c r="M9" s="8">
        <f>SUM(N22:N31)</f>
        <v>66</v>
      </c>
      <c r="N9" s="8">
        <f>SUM(Q22:Q31)</f>
        <v>17</v>
      </c>
      <c r="O9" s="8">
        <f>SUM(T22:T31)</f>
        <v>53</v>
      </c>
      <c r="P9" s="8">
        <f>SUM(I9:O9)</f>
        <v>419</v>
      </c>
    </row>
    <row r="10" spans="1:21">
      <c r="A10" s="7" t="s">
        <v>54</v>
      </c>
      <c r="B10" s="44">
        <f>40*1.85</f>
        <v>74</v>
      </c>
      <c r="C10" s="45">
        <f>Q17</f>
        <v>2400</v>
      </c>
      <c r="D10" s="8" t="s">
        <v>60</v>
      </c>
      <c r="E10" s="9">
        <f>Q18</f>
        <v>43</v>
      </c>
      <c r="H10" s="7" t="s">
        <v>16</v>
      </c>
      <c r="I10" s="8">
        <f>SUM(C22:C31)</f>
        <v>41</v>
      </c>
      <c r="J10" s="8">
        <f>SUM(F22:F31)</f>
        <v>49</v>
      </c>
      <c r="K10" s="8">
        <f>SUM(I22:I31)</f>
        <v>40</v>
      </c>
      <c r="L10" s="8">
        <f>SUM(L22:L31)</f>
        <v>54</v>
      </c>
      <c r="M10" s="8">
        <f>SUM(O22:O31)</f>
        <v>32</v>
      </c>
      <c r="N10" s="8">
        <f>SUM(R22:R31)</f>
        <v>3</v>
      </c>
      <c r="O10" s="8">
        <f>SUM(U22:U31)</f>
        <v>48</v>
      </c>
      <c r="P10" s="8">
        <f>SUM(I10:O10)</f>
        <v>267</v>
      </c>
    </row>
    <row r="11" spans="1:21">
      <c r="A11" s="7" t="s">
        <v>55</v>
      </c>
      <c r="B11" s="44">
        <f>58*1.85</f>
        <v>107.30000000000001</v>
      </c>
      <c r="C11" s="45">
        <f>T17</f>
        <v>1920</v>
      </c>
      <c r="D11" s="8" t="s">
        <v>62</v>
      </c>
      <c r="E11" s="9">
        <f>T18</f>
        <v>55</v>
      </c>
      <c r="H11" s="7"/>
      <c r="I11" s="16">
        <f>SUM(I9:I10)</f>
        <v>122</v>
      </c>
      <c r="J11" s="16">
        <f>SUM(J9:J10)</f>
        <v>128</v>
      </c>
      <c r="K11" s="16">
        <f>SUM(K9:K10)</f>
        <v>72</v>
      </c>
      <c r="L11" s="16">
        <f>SUM(L9:L10)</f>
        <v>145</v>
      </c>
      <c r="M11" s="16">
        <f>SUM(M9:M10)</f>
        <v>98</v>
      </c>
      <c r="N11" s="16">
        <f>SUM(N9:N10)</f>
        <v>20</v>
      </c>
      <c r="O11" s="16">
        <f>SUM(O9:O10)</f>
        <v>101</v>
      </c>
      <c r="P11" s="8">
        <f>SUM(I11:O11)</f>
        <v>686</v>
      </c>
    </row>
    <row r="12" spans="1:21" ht="16.5" thickBot="1">
      <c r="A12" s="12" t="s">
        <v>21</v>
      </c>
      <c r="B12" s="13"/>
      <c r="C12" s="14">
        <f>SUM(C5:C11)</f>
        <v>30720</v>
      </c>
      <c r="D12" s="14"/>
      <c r="E12" s="9"/>
      <c r="H12" s="17" t="s">
        <v>22</v>
      </c>
      <c r="I12" s="18">
        <f>B19</f>
        <v>30</v>
      </c>
      <c r="J12" s="18">
        <f>E19</f>
        <v>27</v>
      </c>
      <c r="K12" s="18">
        <f>H19</f>
        <v>27</v>
      </c>
      <c r="L12" s="18">
        <f>K19</f>
        <v>25</v>
      </c>
      <c r="M12" s="18">
        <f>N19</f>
        <v>25</v>
      </c>
      <c r="N12" s="18">
        <f>Q19</f>
        <v>31</v>
      </c>
      <c r="O12" s="18">
        <f>T19</f>
        <v>26</v>
      </c>
      <c r="P12" s="18"/>
    </row>
    <row r="13" spans="1:21">
      <c r="H13" s="8" t="s">
        <v>23</v>
      </c>
      <c r="I13" s="20">
        <f>I11/I7</f>
        <v>0.48412698412698413</v>
      </c>
      <c r="J13" s="20">
        <f>J11/J7</f>
        <v>0.51821862348178138</v>
      </c>
      <c r="K13" s="20">
        <f>K11/K7</f>
        <v>0.50704225352112675</v>
      </c>
      <c r="L13" s="20">
        <f>L11/L7</f>
        <v>0.59426229508196726</v>
      </c>
      <c r="M13" s="20">
        <f>M11/M7</f>
        <v>0.49494949494949497</v>
      </c>
      <c r="N13" s="20">
        <f>N11/N7</f>
        <v>0.15503875968992248</v>
      </c>
      <c r="O13" s="20">
        <f>O11/O7</f>
        <v>0.505</v>
      </c>
      <c r="P13" s="20">
        <f>P11/P7</f>
        <v>0.48583569405099153</v>
      </c>
    </row>
    <row r="14" spans="1:21">
      <c r="B14" s="19"/>
      <c r="C14" s="19"/>
      <c r="D14" s="19"/>
      <c r="H14" s="8" t="s">
        <v>66</v>
      </c>
      <c r="I14" s="47">
        <f>I13-20%</f>
        <v>0.28412698412698412</v>
      </c>
      <c r="J14" s="47">
        <f>J13-20%</f>
        <v>0.31821862348178137</v>
      </c>
      <c r="K14" s="47">
        <f>K13-20%</f>
        <v>0.30704225352112674</v>
      </c>
      <c r="L14" s="47">
        <f>L13-20%</f>
        <v>0.39426229508196725</v>
      </c>
      <c r="M14" s="47">
        <f>M13-20%</f>
        <v>0.29494949494949496</v>
      </c>
      <c r="N14" s="47">
        <f>N13-20%</f>
        <v>-4.4961240310077533E-2</v>
      </c>
      <c r="O14" s="47">
        <f>O13-20%</f>
        <v>0.30499999999999999</v>
      </c>
      <c r="P14" s="47">
        <f>P13-20%</f>
        <v>0.28583569405099152</v>
      </c>
    </row>
    <row r="15" spans="1:21">
      <c r="H15" s="8" t="s">
        <v>24</v>
      </c>
      <c r="I15" s="20">
        <f>I13-40%</f>
        <v>8.4126984126984106E-2</v>
      </c>
      <c r="J15" s="20">
        <f>J13-40%</f>
        <v>0.11821862348178136</v>
      </c>
      <c r="K15" s="20">
        <f>K13-40%</f>
        <v>0.10704225352112673</v>
      </c>
      <c r="L15" s="20">
        <f>L13-40%</f>
        <v>0.19426229508196724</v>
      </c>
      <c r="M15" s="20">
        <f>M13-40%</f>
        <v>9.494949494949495E-2</v>
      </c>
      <c r="N15" s="20"/>
      <c r="O15" s="20">
        <f>O13-40%</f>
        <v>0.10499999999999998</v>
      </c>
      <c r="P15" s="20">
        <f>P13-40%</f>
        <v>8.5835694050991507E-2</v>
      </c>
      <c r="Q15" s="46"/>
    </row>
    <row r="16" spans="1:21">
      <c r="A16" s="41" t="s">
        <v>25</v>
      </c>
      <c r="B16" s="42"/>
      <c r="C16" s="43"/>
      <c r="D16" s="41" t="s">
        <v>26</v>
      </c>
      <c r="E16" s="42"/>
      <c r="F16" s="43"/>
      <c r="G16" s="41" t="s">
        <v>27</v>
      </c>
      <c r="H16" s="42"/>
      <c r="I16" s="43"/>
      <c r="J16" s="41" t="s">
        <v>28</v>
      </c>
      <c r="K16" s="42"/>
      <c r="L16" s="43"/>
      <c r="M16" s="41" t="s">
        <v>29</v>
      </c>
      <c r="N16" s="42"/>
      <c r="O16" s="43"/>
      <c r="P16" s="41" t="s">
        <v>46</v>
      </c>
      <c r="Q16" s="42"/>
      <c r="R16" s="43"/>
      <c r="S16" s="41" t="s">
        <v>47</v>
      </c>
      <c r="T16" s="42"/>
      <c r="U16" s="43"/>
    </row>
    <row r="17" spans="1:21">
      <c r="A17" s="21" t="s">
        <v>30</v>
      </c>
      <c r="B17" s="22">
        <f>13*480</f>
        <v>6240</v>
      </c>
      <c r="C17" s="23"/>
      <c r="D17" s="21" t="s">
        <v>30</v>
      </c>
      <c r="E17" s="22">
        <f>13*480</f>
        <v>6240</v>
      </c>
      <c r="F17" s="23"/>
      <c r="G17" s="21" t="s">
        <v>30</v>
      </c>
      <c r="H17" s="22">
        <f>1*480</f>
        <v>480</v>
      </c>
      <c r="I17" s="23"/>
      <c r="J17" s="21" t="s">
        <v>30</v>
      </c>
      <c r="K17" s="22">
        <f>13*480</f>
        <v>6240</v>
      </c>
      <c r="L17" s="23"/>
      <c r="M17" s="21" t="s">
        <v>30</v>
      </c>
      <c r="N17" s="22">
        <f>15*480</f>
        <v>7200</v>
      </c>
      <c r="O17" s="23"/>
      <c r="P17" s="21" t="s">
        <v>30</v>
      </c>
      <c r="Q17" s="22">
        <f>5*480</f>
        <v>2400</v>
      </c>
      <c r="R17" s="23"/>
      <c r="S17" s="21" t="s">
        <v>30</v>
      </c>
      <c r="T17" s="22">
        <f>4*480</f>
        <v>1920</v>
      </c>
      <c r="U17" s="23"/>
    </row>
    <row r="18" spans="1:21">
      <c r="A18" s="21" t="s">
        <v>31</v>
      </c>
      <c r="B18" s="22">
        <v>20</v>
      </c>
      <c r="C18" s="23"/>
      <c r="D18" s="21" t="s">
        <v>31</v>
      </c>
      <c r="E18" s="22">
        <v>15</v>
      </c>
      <c r="F18" s="23"/>
      <c r="G18" s="21" t="s">
        <v>31</v>
      </c>
      <c r="H18" s="22">
        <v>15</v>
      </c>
      <c r="I18" s="23"/>
      <c r="J18" s="21" t="s">
        <v>31</v>
      </c>
      <c r="K18" s="22">
        <v>23</v>
      </c>
      <c r="L18" s="23"/>
      <c r="M18" s="21" t="s">
        <v>31</v>
      </c>
      <c r="N18" s="22">
        <v>35</v>
      </c>
      <c r="O18" s="23"/>
      <c r="P18" s="21" t="s">
        <v>31</v>
      </c>
      <c r="Q18" s="22">
        <v>43</v>
      </c>
      <c r="R18" s="23"/>
      <c r="S18" s="21" t="s">
        <v>31</v>
      </c>
      <c r="T18" s="22">
        <v>55</v>
      </c>
      <c r="U18" s="23"/>
    </row>
    <row r="19" spans="1:21">
      <c r="A19" s="21" t="s">
        <v>32</v>
      </c>
      <c r="B19" s="22">
        <v>30</v>
      </c>
      <c r="C19" s="23"/>
      <c r="D19" s="21" t="s">
        <v>32</v>
      </c>
      <c r="E19" s="22">
        <v>27</v>
      </c>
      <c r="F19" s="23"/>
      <c r="G19" s="21" t="s">
        <v>32</v>
      </c>
      <c r="H19" s="22">
        <v>27</v>
      </c>
      <c r="I19" s="23"/>
      <c r="J19" s="21" t="s">
        <v>32</v>
      </c>
      <c r="K19" s="22">
        <v>25</v>
      </c>
      <c r="L19" s="23"/>
      <c r="M19" s="21" t="s">
        <v>32</v>
      </c>
      <c r="N19" s="22">
        <v>25</v>
      </c>
      <c r="O19" s="23"/>
      <c r="P19" s="21" t="s">
        <v>32</v>
      </c>
      <c r="Q19" s="22">
        <v>31</v>
      </c>
      <c r="R19" s="23"/>
      <c r="S19" s="21" t="s">
        <v>32</v>
      </c>
      <c r="T19" s="22">
        <v>26</v>
      </c>
      <c r="U19" s="23"/>
    </row>
    <row r="20" spans="1:21">
      <c r="A20" s="8" t="s">
        <v>33</v>
      </c>
      <c r="B20" s="8" t="s">
        <v>34</v>
      </c>
      <c r="C20" s="8" t="s">
        <v>35</v>
      </c>
      <c r="D20" s="8" t="s">
        <v>33</v>
      </c>
      <c r="E20" s="8" t="s">
        <v>34</v>
      </c>
      <c r="F20" s="8" t="s">
        <v>35</v>
      </c>
      <c r="G20" s="8" t="s">
        <v>33</v>
      </c>
      <c r="H20" s="8" t="s">
        <v>34</v>
      </c>
      <c r="I20" s="8" t="s">
        <v>35</v>
      </c>
      <c r="J20" s="8" t="s">
        <v>33</v>
      </c>
      <c r="K20" s="8" t="s">
        <v>34</v>
      </c>
      <c r="L20" s="8" t="s">
        <v>35</v>
      </c>
      <c r="M20" s="8" t="s">
        <v>33</v>
      </c>
      <c r="N20" s="8" t="s">
        <v>34</v>
      </c>
      <c r="O20" s="8" t="s">
        <v>35</v>
      </c>
      <c r="P20" s="8" t="s">
        <v>33</v>
      </c>
      <c r="Q20" s="8" t="s">
        <v>34</v>
      </c>
      <c r="R20" s="8" t="s">
        <v>35</v>
      </c>
      <c r="S20" s="8" t="s">
        <v>33</v>
      </c>
      <c r="T20" s="8" t="s">
        <v>34</v>
      </c>
      <c r="U20" s="8" t="s">
        <v>35</v>
      </c>
    </row>
    <row r="21" spans="1:21">
      <c r="A21" s="8" t="s">
        <v>49</v>
      </c>
      <c r="B21" s="8">
        <v>19.5</v>
      </c>
      <c r="C21" s="8">
        <v>51.5</v>
      </c>
      <c r="D21" s="8" t="s">
        <v>50</v>
      </c>
      <c r="E21" s="8">
        <v>29</v>
      </c>
      <c r="F21" s="8">
        <v>25</v>
      </c>
      <c r="G21" s="8" t="s">
        <v>51</v>
      </c>
      <c r="H21" s="8"/>
      <c r="I21" s="8"/>
      <c r="J21" s="8" t="s">
        <v>52</v>
      </c>
      <c r="K21" s="8"/>
      <c r="L21" s="8"/>
      <c r="M21" s="8" t="s">
        <v>48</v>
      </c>
      <c r="N21" s="8">
        <v>24</v>
      </c>
      <c r="O21" s="8">
        <v>14</v>
      </c>
      <c r="P21" s="8" t="s">
        <v>53</v>
      </c>
      <c r="Q21" s="8">
        <v>16.5</v>
      </c>
      <c r="R21" s="8">
        <v>20.5</v>
      </c>
      <c r="S21" s="8" t="s">
        <v>48</v>
      </c>
      <c r="T21" s="8">
        <v>21</v>
      </c>
      <c r="U21" s="8">
        <v>17</v>
      </c>
    </row>
    <row r="22" spans="1:21">
      <c r="A22" s="24">
        <v>18</v>
      </c>
      <c r="B22" s="25"/>
      <c r="C22" s="26"/>
      <c r="D22" s="24">
        <v>18</v>
      </c>
      <c r="E22" s="25"/>
      <c r="F22" s="26"/>
      <c r="G22" s="24">
        <v>18</v>
      </c>
      <c r="H22" s="25"/>
      <c r="I22" s="26"/>
      <c r="J22" s="24">
        <v>18</v>
      </c>
      <c r="K22" s="25"/>
      <c r="L22" s="26"/>
      <c r="M22" s="24">
        <v>18</v>
      </c>
      <c r="N22" s="25"/>
      <c r="O22" s="26"/>
      <c r="P22" s="24">
        <v>18</v>
      </c>
      <c r="Q22" s="25"/>
      <c r="R22" s="26"/>
      <c r="S22" s="24">
        <v>18</v>
      </c>
      <c r="T22" s="25"/>
      <c r="U22" s="26"/>
    </row>
    <row r="23" spans="1:21">
      <c r="A23" s="27">
        <v>19</v>
      </c>
      <c r="B23" s="28"/>
      <c r="C23" s="29"/>
      <c r="D23" s="27">
        <v>19</v>
      </c>
      <c r="E23" s="28"/>
      <c r="F23" s="29"/>
      <c r="G23" s="27">
        <v>19</v>
      </c>
      <c r="H23" s="28">
        <v>1</v>
      </c>
      <c r="I23" s="29"/>
      <c r="J23" s="27">
        <v>19</v>
      </c>
      <c r="K23" s="28"/>
      <c r="L23" s="29"/>
      <c r="M23" s="27">
        <v>19</v>
      </c>
      <c r="N23" s="28"/>
      <c r="O23" s="29"/>
      <c r="P23" s="27">
        <v>19</v>
      </c>
      <c r="Q23" s="28"/>
      <c r="R23" s="29"/>
      <c r="S23" s="27">
        <v>19</v>
      </c>
      <c r="T23" s="28"/>
      <c r="U23" s="29"/>
    </row>
    <row r="24" spans="1:21">
      <c r="A24" s="27">
        <v>20</v>
      </c>
      <c r="B24" s="28"/>
      <c r="C24" s="29"/>
      <c r="D24" s="27">
        <v>20</v>
      </c>
      <c r="E24" s="28"/>
      <c r="F24" s="29"/>
      <c r="G24" s="27">
        <v>20</v>
      </c>
      <c r="H24" s="28"/>
      <c r="I24" s="29"/>
      <c r="J24" s="27">
        <v>20</v>
      </c>
      <c r="K24" s="28"/>
      <c r="L24" s="29"/>
      <c r="M24" s="27">
        <v>20</v>
      </c>
      <c r="N24" s="28"/>
      <c r="O24" s="29"/>
      <c r="P24" s="27">
        <v>20</v>
      </c>
      <c r="Q24" s="28"/>
      <c r="R24" s="29"/>
      <c r="S24" s="27">
        <v>20</v>
      </c>
      <c r="T24" s="28"/>
      <c r="U24" s="29"/>
    </row>
    <row r="25" spans="1:21">
      <c r="A25" s="27">
        <v>21</v>
      </c>
      <c r="B25" s="28"/>
      <c r="C25" s="29"/>
      <c r="D25" s="27">
        <v>21</v>
      </c>
      <c r="E25" s="28"/>
      <c r="F25" s="29"/>
      <c r="G25" s="27">
        <v>21</v>
      </c>
      <c r="H25" s="28">
        <v>3</v>
      </c>
      <c r="I25" s="29">
        <v>1</v>
      </c>
      <c r="J25" s="27">
        <v>21</v>
      </c>
      <c r="K25" s="28">
        <v>1</v>
      </c>
      <c r="L25" s="29"/>
      <c r="M25" s="27">
        <v>21</v>
      </c>
      <c r="N25" s="28"/>
      <c r="O25" s="29"/>
      <c r="P25" s="27">
        <v>21</v>
      </c>
      <c r="Q25" s="28"/>
      <c r="R25" s="29"/>
      <c r="S25" s="27">
        <v>21</v>
      </c>
      <c r="T25" s="28"/>
      <c r="U25" s="29"/>
    </row>
    <row r="26" spans="1:21">
      <c r="A26" s="27">
        <v>22</v>
      </c>
      <c r="B26" s="28">
        <v>2</v>
      </c>
      <c r="C26" s="29"/>
      <c r="D26" s="27">
        <v>22</v>
      </c>
      <c r="E26" s="28">
        <v>3</v>
      </c>
      <c r="F26" s="29">
        <v>1</v>
      </c>
      <c r="G26" s="27">
        <v>22</v>
      </c>
      <c r="H26" s="28">
        <v>5</v>
      </c>
      <c r="I26" s="29">
        <v>1</v>
      </c>
      <c r="J26" s="27">
        <v>22</v>
      </c>
      <c r="K26" s="28">
        <v>4</v>
      </c>
      <c r="L26" s="29">
        <v>3</v>
      </c>
      <c r="M26" s="27">
        <v>22</v>
      </c>
      <c r="N26" s="28">
        <v>1</v>
      </c>
      <c r="O26" s="29">
        <v>1</v>
      </c>
      <c r="P26" s="27">
        <v>22</v>
      </c>
      <c r="Q26" s="28">
        <v>2</v>
      </c>
      <c r="R26" s="29"/>
      <c r="S26" s="27">
        <v>22</v>
      </c>
      <c r="T26" s="28">
        <v>2</v>
      </c>
      <c r="U26" s="29">
        <v>2</v>
      </c>
    </row>
    <row r="27" spans="1:21">
      <c r="A27" s="27">
        <v>23</v>
      </c>
      <c r="B27" s="28">
        <v>4</v>
      </c>
      <c r="C27" s="29">
        <v>1</v>
      </c>
      <c r="D27" s="27">
        <v>23</v>
      </c>
      <c r="E27" s="28">
        <v>4</v>
      </c>
      <c r="F27" s="29">
        <v>3</v>
      </c>
      <c r="G27" s="27">
        <v>23</v>
      </c>
      <c r="H27" s="28">
        <v>6</v>
      </c>
      <c r="I27" s="29">
        <v>8</v>
      </c>
      <c r="J27" s="27">
        <v>23</v>
      </c>
      <c r="K27" s="28">
        <v>10</v>
      </c>
      <c r="L27" s="29">
        <v>3</v>
      </c>
      <c r="M27" s="27">
        <v>23</v>
      </c>
      <c r="N27" s="28">
        <v>10</v>
      </c>
      <c r="O27" s="29">
        <v>5</v>
      </c>
      <c r="P27" s="27">
        <v>23</v>
      </c>
      <c r="Q27" s="28">
        <v>1</v>
      </c>
      <c r="R27" s="29"/>
      <c r="S27" s="27">
        <v>23</v>
      </c>
      <c r="T27" s="28">
        <v>2</v>
      </c>
      <c r="U27" s="29">
        <v>1</v>
      </c>
    </row>
    <row r="28" spans="1:21">
      <c r="A28" s="27">
        <v>24</v>
      </c>
      <c r="B28" s="28">
        <v>19</v>
      </c>
      <c r="C28" s="29">
        <v>8</v>
      </c>
      <c r="D28" s="27">
        <v>24</v>
      </c>
      <c r="E28" s="28">
        <v>15</v>
      </c>
      <c r="F28" s="29">
        <v>7</v>
      </c>
      <c r="G28" s="27">
        <v>24</v>
      </c>
      <c r="H28" s="28">
        <v>3</v>
      </c>
      <c r="I28" s="29">
        <v>6</v>
      </c>
      <c r="J28" s="27">
        <v>24</v>
      </c>
      <c r="K28" s="28">
        <v>17</v>
      </c>
      <c r="L28" s="29">
        <v>3</v>
      </c>
      <c r="M28" s="27">
        <v>24</v>
      </c>
      <c r="N28" s="28">
        <v>12</v>
      </c>
      <c r="O28" s="29">
        <v>9</v>
      </c>
      <c r="P28" s="27">
        <v>24</v>
      </c>
      <c r="Q28" s="28">
        <v>3</v>
      </c>
      <c r="R28" s="29">
        <v>1</v>
      </c>
      <c r="S28" s="27">
        <v>24</v>
      </c>
      <c r="T28" s="28">
        <v>9</v>
      </c>
      <c r="U28" s="29">
        <v>7</v>
      </c>
    </row>
    <row r="29" spans="1:21">
      <c r="A29" s="27">
        <v>25</v>
      </c>
      <c r="B29" s="28">
        <v>20</v>
      </c>
      <c r="C29" s="29">
        <v>9</v>
      </c>
      <c r="D29" s="27">
        <v>25</v>
      </c>
      <c r="E29" s="28">
        <v>13</v>
      </c>
      <c r="F29" s="29">
        <v>6</v>
      </c>
      <c r="G29" s="27">
        <v>25</v>
      </c>
      <c r="H29" s="28">
        <v>7</v>
      </c>
      <c r="I29" s="29">
        <v>2</v>
      </c>
      <c r="J29" s="27">
        <v>25</v>
      </c>
      <c r="K29" s="28">
        <v>36</v>
      </c>
      <c r="L29" s="29">
        <v>11</v>
      </c>
      <c r="M29" s="27">
        <v>25</v>
      </c>
      <c r="N29" s="28">
        <v>19</v>
      </c>
      <c r="O29" s="29">
        <v>9</v>
      </c>
      <c r="P29" s="27">
        <v>25</v>
      </c>
      <c r="Q29" s="28">
        <v>4</v>
      </c>
      <c r="R29" s="29">
        <v>1</v>
      </c>
      <c r="S29" s="27">
        <v>25</v>
      </c>
      <c r="T29" s="28">
        <v>8</v>
      </c>
      <c r="U29" s="29">
        <v>9</v>
      </c>
    </row>
    <row r="30" spans="1:21">
      <c r="A30" s="27">
        <v>26</v>
      </c>
      <c r="B30" s="28">
        <v>17</v>
      </c>
      <c r="C30" s="29">
        <v>11</v>
      </c>
      <c r="D30" s="27">
        <v>26</v>
      </c>
      <c r="E30" s="28">
        <v>22</v>
      </c>
      <c r="F30" s="29">
        <v>15</v>
      </c>
      <c r="G30" s="27">
        <v>26</v>
      </c>
      <c r="H30" s="28">
        <v>6</v>
      </c>
      <c r="I30" s="29">
        <v>7</v>
      </c>
      <c r="J30" s="27">
        <v>26</v>
      </c>
      <c r="K30" s="28">
        <v>13</v>
      </c>
      <c r="L30" s="29">
        <v>18</v>
      </c>
      <c r="M30" s="27">
        <v>26</v>
      </c>
      <c r="N30" s="28">
        <v>15</v>
      </c>
      <c r="O30" s="29">
        <v>5</v>
      </c>
      <c r="P30" s="27">
        <v>26</v>
      </c>
      <c r="Q30" s="28">
        <v>2</v>
      </c>
      <c r="R30" s="29"/>
      <c r="S30" s="27">
        <v>26</v>
      </c>
      <c r="T30" s="28">
        <v>15</v>
      </c>
      <c r="U30" s="29">
        <v>16</v>
      </c>
    </row>
    <row r="31" spans="1:21">
      <c r="A31" s="27">
        <v>27</v>
      </c>
      <c r="B31" s="28">
        <v>19</v>
      </c>
      <c r="C31" s="29">
        <v>12</v>
      </c>
      <c r="D31" s="27">
        <v>27</v>
      </c>
      <c r="E31" s="28">
        <v>22</v>
      </c>
      <c r="F31" s="29">
        <v>17</v>
      </c>
      <c r="G31" s="27">
        <v>27</v>
      </c>
      <c r="H31" s="28">
        <v>1</v>
      </c>
      <c r="I31" s="29">
        <v>15</v>
      </c>
      <c r="J31" s="27">
        <v>27</v>
      </c>
      <c r="K31" s="28">
        <v>10</v>
      </c>
      <c r="L31" s="29">
        <v>16</v>
      </c>
      <c r="M31" s="27">
        <v>27</v>
      </c>
      <c r="N31" s="28">
        <v>9</v>
      </c>
      <c r="O31" s="29">
        <v>3</v>
      </c>
      <c r="P31" s="27">
        <v>27</v>
      </c>
      <c r="Q31" s="28">
        <v>5</v>
      </c>
      <c r="R31" s="29">
        <v>1</v>
      </c>
      <c r="S31" s="27">
        <v>27</v>
      </c>
      <c r="T31" s="28">
        <v>17</v>
      </c>
      <c r="U31" s="29">
        <v>13</v>
      </c>
    </row>
    <row r="32" spans="1:21">
      <c r="A32" s="27">
        <v>28</v>
      </c>
      <c r="B32" s="28">
        <v>12</v>
      </c>
      <c r="C32" s="29">
        <v>8</v>
      </c>
      <c r="D32" s="27">
        <v>28</v>
      </c>
      <c r="E32" s="28">
        <v>14</v>
      </c>
      <c r="F32" s="29">
        <v>14</v>
      </c>
      <c r="G32" s="27">
        <v>28</v>
      </c>
      <c r="H32" s="28">
        <v>1</v>
      </c>
      <c r="I32" s="29">
        <v>13</v>
      </c>
      <c r="J32" s="27">
        <v>28</v>
      </c>
      <c r="K32" s="28">
        <v>7</v>
      </c>
      <c r="L32" s="29">
        <v>10</v>
      </c>
      <c r="M32" s="27">
        <v>28</v>
      </c>
      <c r="N32" s="28">
        <v>7</v>
      </c>
      <c r="O32" s="29">
        <v>5</v>
      </c>
      <c r="P32" s="27">
        <v>28</v>
      </c>
      <c r="Q32" s="28">
        <v>5</v>
      </c>
      <c r="R32" s="29">
        <v>3</v>
      </c>
      <c r="S32" s="27">
        <v>28</v>
      </c>
      <c r="T32" s="28">
        <v>15</v>
      </c>
      <c r="U32" s="29">
        <v>8</v>
      </c>
    </row>
    <row r="33" spans="1:21">
      <c r="A33" s="27">
        <v>29</v>
      </c>
      <c r="B33" s="28">
        <v>17</v>
      </c>
      <c r="C33" s="29">
        <v>5</v>
      </c>
      <c r="D33" s="27">
        <v>29</v>
      </c>
      <c r="E33" s="28">
        <v>6</v>
      </c>
      <c r="F33" s="29">
        <v>12</v>
      </c>
      <c r="G33" s="27">
        <v>29</v>
      </c>
      <c r="H33" s="28">
        <v>1</v>
      </c>
      <c r="I33" s="29">
        <v>5</v>
      </c>
      <c r="J33" s="27">
        <v>29</v>
      </c>
      <c r="K33" s="28">
        <v>8</v>
      </c>
      <c r="L33" s="29">
        <v>12</v>
      </c>
      <c r="M33" s="27">
        <v>29</v>
      </c>
      <c r="N33" s="28">
        <v>17</v>
      </c>
      <c r="O33" s="29">
        <v>7</v>
      </c>
      <c r="P33" s="27">
        <v>29</v>
      </c>
      <c r="Q33" s="28">
        <v>11</v>
      </c>
      <c r="R33" s="29">
        <v>2</v>
      </c>
      <c r="S33" s="27">
        <v>29</v>
      </c>
      <c r="T33" s="28">
        <v>11</v>
      </c>
      <c r="U33" s="29">
        <v>9</v>
      </c>
    </row>
    <row r="34" spans="1:21">
      <c r="A34" s="27">
        <v>30</v>
      </c>
      <c r="B34" s="28">
        <v>25</v>
      </c>
      <c r="C34" s="29">
        <v>7</v>
      </c>
      <c r="D34" s="27">
        <v>30</v>
      </c>
      <c r="E34" s="28">
        <v>7</v>
      </c>
      <c r="F34" s="29">
        <v>4</v>
      </c>
      <c r="G34" s="27">
        <v>30</v>
      </c>
      <c r="H34" s="28">
        <v>3</v>
      </c>
      <c r="I34" s="29">
        <v>4</v>
      </c>
      <c r="J34" s="27">
        <v>30</v>
      </c>
      <c r="K34" s="28">
        <v>9</v>
      </c>
      <c r="L34" s="29">
        <v>5</v>
      </c>
      <c r="M34" s="27">
        <v>30</v>
      </c>
      <c r="N34" s="28">
        <v>17</v>
      </c>
      <c r="O34" s="29">
        <v>3</v>
      </c>
      <c r="P34" s="27">
        <v>30</v>
      </c>
      <c r="Q34" s="28">
        <v>9</v>
      </c>
      <c r="R34" s="29">
        <v>6</v>
      </c>
      <c r="S34" s="27">
        <v>30</v>
      </c>
      <c r="T34" s="28">
        <v>12</v>
      </c>
      <c r="U34" s="29">
        <v>4</v>
      </c>
    </row>
    <row r="35" spans="1:21">
      <c r="A35" s="27">
        <v>31</v>
      </c>
      <c r="B35" s="28">
        <v>20</v>
      </c>
      <c r="C35" s="29">
        <v>8</v>
      </c>
      <c r="D35" s="27">
        <v>31</v>
      </c>
      <c r="E35" s="28">
        <v>12</v>
      </c>
      <c r="F35" s="29">
        <v>5</v>
      </c>
      <c r="G35" s="27">
        <v>31</v>
      </c>
      <c r="H35" s="28">
        <v>1</v>
      </c>
      <c r="I35" s="29">
        <v>2</v>
      </c>
      <c r="J35" s="27">
        <v>31</v>
      </c>
      <c r="K35" s="28">
        <v>4</v>
      </c>
      <c r="L35" s="29">
        <v>4</v>
      </c>
      <c r="M35" s="27">
        <v>31</v>
      </c>
      <c r="N35" s="28">
        <v>9</v>
      </c>
      <c r="O35" s="29">
        <v>5</v>
      </c>
      <c r="P35" s="27">
        <v>31</v>
      </c>
      <c r="Q35" s="28">
        <v>9</v>
      </c>
      <c r="R35" s="29">
        <v>9</v>
      </c>
      <c r="S35" s="27">
        <v>31</v>
      </c>
      <c r="T35" s="28">
        <v>8</v>
      </c>
      <c r="U35" s="29">
        <v>6</v>
      </c>
    </row>
    <row r="36" spans="1:21">
      <c r="A36" s="27">
        <v>32</v>
      </c>
      <c r="B36" s="28">
        <v>3</v>
      </c>
      <c r="C36" s="29">
        <v>5</v>
      </c>
      <c r="D36" s="27">
        <v>32</v>
      </c>
      <c r="E36" s="28">
        <v>8</v>
      </c>
      <c r="F36" s="29">
        <v>3</v>
      </c>
      <c r="G36" s="27">
        <v>32</v>
      </c>
      <c r="H36" s="28">
        <v>2</v>
      </c>
      <c r="I36" s="29">
        <v>3</v>
      </c>
      <c r="J36" s="27">
        <v>32</v>
      </c>
      <c r="K36" s="28">
        <v>6</v>
      </c>
      <c r="L36" s="29">
        <v>1</v>
      </c>
      <c r="M36" s="27">
        <v>32</v>
      </c>
      <c r="N36" s="28">
        <v>9</v>
      </c>
      <c r="O36" s="29">
        <v>3</v>
      </c>
      <c r="P36" s="27">
        <v>32</v>
      </c>
      <c r="Q36" s="28">
        <v>5</v>
      </c>
      <c r="R36" s="29">
        <v>7</v>
      </c>
      <c r="S36" s="27">
        <v>32</v>
      </c>
      <c r="T36" s="28">
        <v>9</v>
      </c>
      <c r="U36" s="29">
        <v>2</v>
      </c>
    </row>
    <row r="37" spans="1:21">
      <c r="A37" s="27">
        <v>33</v>
      </c>
      <c r="B37" s="28">
        <v>4</v>
      </c>
      <c r="C37" s="29">
        <v>3</v>
      </c>
      <c r="D37" s="27">
        <v>33</v>
      </c>
      <c r="E37" s="28">
        <v>4</v>
      </c>
      <c r="F37" s="29">
        <v>4</v>
      </c>
      <c r="G37" s="27">
        <v>33</v>
      </c>
      <c r="H37" s="28">
        <v>1</v>
      </c>
      <c r="I37" s="29">
        <v>3</v>
      </c>
      <c r="J37" s="27">
        <v>33</v>
      </c>
      <c r="K37" s="28">
        <v>1</v>
      </c>
      <c r="L37" s="29">
        <v>3</v>
      </c>
      <c r="M37" s="27">
        <v>33</v>
      </c>
      <c r="N37" s="28">
        <v>4</v>
      </c>
      <c r="O37" s="29">
        <v>4</v>
      </c>
      <c r="P37" s="27">
        <v>33</v>
      </c>
      <c r="Q37" s="28">
        <v>10</v>
      </c>
      <c r="R37" s="29">
        <v>4</v>
      </c>
      <c r="S37" s="27">
        <v>33</v>
      </c>
      <c r="T37" s="28">
        <v>1</v>
      </c>
      <c r="U37" s="29">
        <v>2</v>
      </c>
    </row>
    <row r="38" spans="1:21">
      <c r="A38" s="27">
        <v>34</v>
      </c>
      <c r="B38" s="28">
        <v>2</v>
      </c>
      <c r="C38" s="29">
        <v>2</v>
      </c>
      <c r="D38" s="27">
        <v>34</v>
      </c>
      <c r="E38" s="28">
        <v>4</v>
      </c>
      <c r="F38" s="29">
        <v>3</v>
      </c>
      <c r="G38" s="27">
        <v>34</v>
      </c>
      <c r="H38" s="28">
        <v>2</v>
      </c>
      <c r="I38" s="29">
        <v>3</v>
      </c>
      <c r="J38" s="27">
        <v>34</v>
      </c>
      <c r="K38" s="28"/>
      <c r="L38" s="29">
        <v>7</v>
      </c>
      <c r="M38" s="27">
        <v>34</v>
      </c>
      <c r="N38" s="28">
        <v>1</v>
      </c>
      <c r="O38" s="29">
        <v>3</v>
      </c>
      <c r="P38" s="27">
        <v>34</v>
      </c>
      <c r="Q38" s="28">
        <v>3</v>
      </c>
      <c r="R38" s="29">
        <v>6</v>
      </c>
      <c r="S38" s="27">
        <v>34</v>
      </c>
      <c r="T38" s="28"/>
      <c r="U38" s="29">
        <v>4</v>
      </c>
    </row>
    <row r="39" spans="1:21">
      <c r="A39" s="27">
        <v>35</v>
      </c>
      <c r="B39" s="28">
        <v>1</v>
      </c>
      <c r="C39" s="29">
        <v>2</v>
      </c>
      <c r="D39" s="27">
        <v>35</v>
      </c>
      <c r="E39" s="28">
        <v>1</v>
      </c>
      <c r="F39" s="29">
        <v>5</v>
      </c>
      <c r="G39" s="27">
        <v>35</v>
      </c>
      <c r="H39" s="28"/>
      <c r="I39" s="29">
        <v>1</v>
      </c>
      <c r="J39" s="27">
        <v>35</v>
      </c>
      <c r="K39" s="28"/>
      <c r="L39" s="29">
        <v>4</v>
      </c>
      <c r="M39" s="27">
        <v>35</v>
      </c>
      <c r="N39" s="28"/>
      <c r="O39" s="29">
        <v>2</v>
      </c>
      <c r="P39" s="27">
        <v>35</v>
      </c>
      <c r="Q39" s="28">
        <v>1</v>
      </c>
      <c r="R39" s="29">
        <v>3</v>
      </c>
      <c r="S39" s="27">
        <v>35</v>
      </c>
      <c r="T39" s="28">
        <v>2</v>
      </c>
      <c r="U39" s="29">
        <v>2</v>
      </c>
    </row>
    <row r="40" spans="1:21">
      <c r="A40" s="27">
        <v>36</v>
      </c>
      <c r="B40" s="28"/>
      <c r="C40" s="29">
        <v>1</v>
      </c>
      <c r="D40" s="27">
        <v>36</v>
      </c>
      <c r="E40" s="28"/>
      <c r="F40" s="29">
        <v>1</v>
      </c>
      <c r="G40" s="27">
        <v>36</v>
      </c>
      <c r="H40" s="28">
        <v>2</v>
      </c>
      <c r="I40" s="29">
        <v>7</v>
      </c>
      <c r="J40" s="27">
        <v>36</v>
      </c>
      <c r="K40" s="28"/>
      <c r="L40" s="29">
        <v>1</v>
      </c>
      <c r="M40" s="27">
        <v>36</v>
      </c>
      <c r="N40" s="28"/>
      <c r="O40" s="29">
        <v>3</v>
      </c>
      <c r="P40" s="27">
        <v>36</v>
      </c>
      <c r="Q40" s="28"/>
      <c r="R40" s="29">
        <v>5</v>
      </c>
      <c r="S40" s="27">
        <v>36</v>
      </c>
      <c r="T40" s="28"/>
      <c r="U40" s="29">
        <v>1</v>
      </c>
    </row>
    <row r="41" spans="1:21">
      <c r="A41" s="27">
        <v>37</v>
      </c>
      <c r="B41" s="28"/>
      <c r="C41" s="29">
        <v>3</v>
      </c>
      <c r="D41" s="27">
        <v>37</v>
      </c>
      <c r="E41" s="28"/>
      <c r="F41" s="29">
        <v>2</v>
      </c>
      <c r="G41" s="27">
        <v>37</v>
      </c>
      <c r="H41" s="28"/>
      <c r="I41" s="29">
        <v>3</v>
      </c>
      <c r="J41" s="27">
        <v>37</v>
      </c>
      <c r="K41" s="28">
        <v>1</v>
      </c>
      <c r="L41" s="29"/>
      <c r="M41" s="27">
        <v>37</v>
      </c>
      <c r="N41" s="28"/>
      <c r="O41" s="29"/>
      <c r="P41" s="27">
        <v>37</v>
      </c>
      <c r="Q41" s="28"/>
      <c r="R41" s="29">
        <v>2</v>
      </c>
      <c r="S41" s="27">
        <v>37</v>
      </c>
      <c r="T41" s="28"/>
      <c r="U41" s="29">
        <v>1</v>
      </c>
    </row>
    <row r="42" spans="1:21">
      <c r="A42" s="27">
        <v>38</v>
      </c>
      <c r="B42" s="28"/>
      <c r="C42" s="29">
        <v>1</v>
      </c>
      <c r="D42" s="27">
        <v>38</v>
      </c>
      <c r="E42" s="28"/>
      <c r="F42" s="29">
        <v>3</v>
      </c>
      <c r="G42" s="27">
        <v>38</v>
      </c>
      <c r="H42" s="28"/>
      <c r="I42" s="29">
        <v>1</v>
      </c>
      <c r="J42" s="27">
        <v>38</v>
      </c>
      <c r="K42" s="28"/>
      <c r="L42" s="29">
        <v>1</v>
      </c>
      <c r="M42" s="27">
        <v>38</v>
      </c>
      <c r="N42" s="28"/>
      <c r="O42" s="29"/>
      <c r="P42" s="27">
        <v>38</v>
      </c>
      <c r="Q42" s="28"/>
      <c r="R42" s="29">
        <v>1</v>
      </c>
      <c r="S42" s="27">
        <v>38</v>
      </c>
      <c r="T42" s="28"/>
      <c r="U42" s="29"/>
    </row>
    <row r="43" spans="1:21">
      <c r="A43" s="27">
        <v>39</v>
      </c>
      <c r="B43" s="28"/>
      <c r="C43" s="29">
        <v>1</v>
      </c>
      <c r="D43" s="27">
        <v>39</v>
      </c>
      <c r="E43" s="28"/>
      <c r="F43" s="29">
        <v>1</v>
      </c>
      <c r="G43" s="27">
        <v>39</v>
      </c>
      <c r="H43" s="28"/>
      <c r="I43" s="29">
        <v>2</v>
      </c>
      <c r="J43" s="27">
        <v>39</v>
      </c>
      <c r="K43" s="28"/>
      <c r="L43" s="29">
        <v>2</v>
      </c>
      <c r="M43" s="27">
        <v>39</v>
      </c>
      <c r="N43" s="28"/>
      <c r="O43" s="29"/>
      <c r="P43" s="27">
        <v>39</v>
      </c>
      <c r="Q43" s="28"/>
      <c r="R43" s="29">
        <v>1</v>
      </c>
      <c r="S43" s="27">
        <v>39</v>
      </c>
      <c r="T43" s="28"/>
      <c r="U43" s="29"/>
    </row>
    <row r="44" spans="1:21">
      <c r="A44" s="27">
        <v>40</v>
      </c>
      <c r="B44" s="28"/>
      <c r="C44" s="29"/>
      <c r="D44" s="27">
        <v>40</v>
      </c>
      <c r="E44" s="28"/>
      <c r="F44" s="29"/>
      <c r="G44" s="27">
        <v>40</v>
      </c>
      <c r="H44" s="28"/>
      <c r="I44" s="29">
        <v>1</v>
      </c>
      <c r="J44" s="27">
        <v>40</v>
      </c>
      <c r="K44" s="28"/>
      <c r="L44" s="29">
        <v>3</v>
      </c>
      <c r="M44" s="27">
        <v>40</v>
      </c>
      <c r="N44" s="28"/>
      <c r="O44" s="29"/>
      <c r="P44" s="27">
        <v>40</v>
      </c>
      <c r="Q44" s="28"/>
      <c r="R44" s="29">
        <v>1</v>
      </c>
      <c r="S44" s="27">
        <v>40</v>
      </c>
      <c r="T44" s="28"/>
      <c r="U44" s="29"/>
    </row>
    <row r="45" spans="1:21">
      <c r="A45" s="27">
        <v>41</v>
      </c>
      <c r="B45" s="28"/>
      <c r="C45" s="29"/>
      <c r="D45" s="27">
        <v>41</v>
      </c>
      <c r="E45" s="28"/>
      <c r="F45" s="29"/>
      <c r="G45" s="27">
        <v>41</v>
      </c>
      <c r="H45" s="28"/>
      <c r="I45" s="29">
        <v>3</v>
      </c>
      <c r="J45" s="27">
        <v>41</v>
      </c>
      <c r="K45" s="28"/>
      <c r="L45" s="29">
        <v>2</v>
      </c>
      <c r="M45" s="27">
        <v>41</v>
      </c>
      <c r="N45" s="28"/>
      <c r="O45" s="29"/>
      <c r="P45" s="27">
        <v>41</v>
      </c>
      <c r="Q45" s="28"/>
      <c r="R45" s="29">
        <v>1</v>
      </c>
      <c r="S45" s="27">
        <v>41</v>
      </c>
      <c r="T45" s="28"/>
      <c r="U45" s="29"/>
    </row>
    <row r="46" spans="1:21">
      <c r="A46" s="27">
        <v>42</v>
      </c>
      <c r="B46" s="28"/>
      <c r="C46" s="29"/>
      <c r="D46" s="27">
        <v>42</v>
      </c>
      <c r="E46" s="28"/>
      <c r="F46" s="29">
        <v>1</v>
      </c>
      <c r="G46" s="27">
        <v>42</v>
      </c>
      <c r="H46" s="28"/>
      <c r="I46" s="29">
        <v>1</v>
      </c>
      <c r="J46" s="27">
        <v>42</v>
      </c>
      <c r="K46" s="28">
        <v>1</v>
      </c>
      <c r="L46" s="29">
        <v>2</v>
      </c>
      <c r="M46" s="27">
        <v>42</v>
      </c>
      <c r="N46" s="28"/>
      <c r="O46" s="29"/>
      <c r="P46" s="27">
        <v>42</v>
      </c>
      <c r="Q46" s="28"/>
      <c r="R46" s="29">
        <v>1</v>
      </c>
      <c r="S46" s="27">
        <v>42</v>
      </c>
      <c r="T46" s="28">
        <v>1</v>
      </c>
      <c r="U46" s="29">
        <v>1</v>
      </c>
    </row>
    <row r="47" spans="1:21">
      <c r="A47" s="27">
        <v>43</v>
      </c>
      <c r="B47" s="28"/>
      <c r="C47" s="29"/>
      <c r="D47" s="27">
        <v>43</v>
      </c>
      <c r="E47" s="28"/>
      <c r="F47" s="29">
        <v>1</v>
      </c>
      <c r="G47" s="27">
        <v>43</v>
      </c>
      <c r="H47" s="28"/>
      <c r="I47" s="29">
        <v>2</v>
      </c>
      <c r="J47" s="27">
        <v>43</v>
      </c>
      <c r="K47" s="28"/>
      <c r="L47" s="29">
        <v>1</v>
      </c>
      <c r="M47" s="27">
        <v>43</v>
      </c>
      <c r="N47" s="28"/>
      <c r="O47" s="29">
        <v>1</v>
      </c>
      <c r="P47" s="27">
        <v>43</v>
      </c>
      <c r="Q47" s="28"/>
      <c r="R47" s="29"/>
      <c r="S47" s="27">
        <v>43</v>
      </c>
      <c r="T47" s="28"/>
      <c r="U47" s="29"/>
    </row>
    <row r="48" spans="1:21">
      <c r="A48" s="27">
        <v>44</v>
      </c>
      <c r="B48" s="28"/>
      <c r="C48" s="29"/>
      <c r="D48" s="27">
        <v>44</v>
      </c>
      <c r="E48" s="28"/>
      <c r="F48" s="29"/>
      <c r="G48" s="27">
        <v>44</v>
      </c>
      <c r="H48" s="28"/>
      <c r="I48" s="29"/>
      <c r="J48" s="27">
        <v>44</v>
      </c>
      <c r="K48" s="28"/>
      <c r="L48" s="29">
        <v>1</v>
      </c>
      <c r="M48" s="27">
        <v>44</v>
      </c>
      <c r="N48" s="28"/>
      <c r="O48" s="29"/>
      <c r="P48" s="27">
        <v>44</v>
      </c>
      <c r="Q48" s="28"/>
      <c r="R48" s="29">
        <v>1</v>
      </c>
      <c r="S48" s="27">
        <v>44</v>
      </c>
      <c r="T48" s="28"/>
      <c r="U48" s="29"/>
    </row>
    <row r="49" spans="1:21">
      <c r="A49" s="27">
        <v>45</v>
      </c>
      <c r="B49" s="28"/>
      <c r="C49" s="29"/>
      <c r="D49" s="27">
        <v>45</v>
      </c>
      <c r="E49" s="28"/>
      <c r="F49" s="29"/>
      <c r="G49" s="27">
        <v>45</v>
      </c>
      <c r="H49" s="28"/>
      <c r="I49" s="29"/>
      <c r="J49" s="27">
        <v>45</v>
      </c>
      <c r="K49" s="28"/>
      <c r="L49" s="29">
        <v>1</v>
      </c>
      <c r="M49" s="27">
        <v>45</v>
      </c>
      <c r="N49" s="28"/>
      <c r="O49" s="29"/>
      <c r="P49" s="27">
        <v>45</v>
      </c>
      <c r="Q49" s="28"/>
      <c r="R49" s="29"/>
      <c r="S49" s="27">
        <v>45</v>
      </c>
      <c r="T49" s="28"/>
      <c r="U49" s="29"/>
    </row>
    <row r="50" spans="1:21">
      <c r="A50" s="27">
        <v>46</v>
      </c>
      <c r="B50" s="28"/>
      <c r="C50" s="29"/>
      <c r="D50" s="27">
        <v>46</v>
      </c>
      <c r="E50" s="28"/>
      <c r="F50" s="29"/>
      <c r="G50" s="27">
        <v>46</v>
      </c>
      <c r="H50" s="28"/>
      <c r="I50" s="29">
        <v>2</v>
      </c>
      <c r="J50" s="27">
        <v>46</v>
      </c>
      <c r="K50" s="28"/>
      <c r="L50" s="29">
        <v>1</v>
      </c>
      <c r="M50" s="27">
        <v>46</v>
      </c>
      <c r="N50" s="28"/>
      <c r="O50" s="29"/>
      <c r="P50" s="27">
        <v>46</v>
      </c>
      <c r="Q50" s="28"/>
      <c r="R50" s="29"/>
      <c r="S50" s="27">
        <v>46</v>
      </c>
      <c r="T50" s="28"/>
      <c r="U50" s="29"/>
    </row>
    <row r="51" spans="1:21">
      <c r="A51" s="27">
        <v>47</v>
      </c>
      <c r="B51" s="28"/>
      <c r="C51" s="29"/>
      <c r="D51" s="27">
        <v>47</v>
      </c>
      <c r="E51" s="28"/>
      <c r="F51" s="29">
        <v>1</v>
      </c>
      <c r="G51" s="27">
        <v>47</v>
      </c>
      <c r="H51" s="28"/>
      <c r="I51" s="29"/>
      <c r="J51" s="27">
        <v>47</v>
      </c>
      <c r="K51" s="28"/>
      <c r="L51" s="29">
        <v>1</v>
      </c>
      <c r="M51" s="27">
        <v>47</v>
      </c>
      <c r="N51" s="28"/>
      <c r="O51" s="29"/>
      <c r="P51" s="27">
        <v>47</v>
      </c>
      <c r="Q51" s="28"/>
      <c r="R51" s="29"/>
      <c r="S51" s="27">
        <v>47</v>
      </c>
      <c r="T51" s="28"/>
      <c r="U51" s="29"/>
    </row>
    <row r="52" spans="1:21">
      <c r="A52" s="27">
        <v>48</v>
      </c>
      <c r="B52" s="28"/>
      <c r="C52" s="29"/>
      <c r="D52" s="27">
        <v>48</v>
      </c>
      <c r="E52" s="28"/>
      <c r="F52" s="29"/>
      <c r="G52" s="27">
        <v>48</v>
      </c>
      <c r="H52" s="28"/>
      <c r="I52" s="29"/>
      <c r="J52" s="27">
        <v>48</v>
      </c>
      <c r="K52" s="28"/>
      <c r="L52" s="29"/>
      <c r="M52" s="27">
        <v>48</v>
      </c>
      <c r="N52" s="28"/>
      <c r="O52" s="29"/>
      <c r="P52" s="27">
        <v>48</v>
      </c>
      <c r="Q52" s="28"/>
      <c r="R52" s="29">
        <v>2</v>
      </c>
      <c r="S52" s="27">
        <v>48</v>
      </c>
      <c r="T52" s="28"/>
      <c r="U52" s="29"/>
    </row>
    <row r="53" spans="1:21">
      <c r="A53" s="27">
        <v>49</v>
      </c>
      <c r="B53" s="28"/>
      <c r="C53" s="29"/>
      <c r="D53" s="27">
        <v>49</v>
      </c>
      <c r="E53" s="28"/>
      <c r="F53" s="29"/>
      <c r="G53" s="27">
        <v>49</v>
      </c>
      <c r="H53" s="28"/>
      <c r="I53" s="29"/>
      <c r="J53" s="27">
        <v>49</v>
      </c>
      <c r="K53" s="28"/>
      <c r="L53" s="29"/>
      <c r="M53" s="27">
        <v>49</v>
      </c>
      <c r="N53" s="28"/>
      <c r="O53" s="29"/>
      <c r="P53" s="27">
        <v>49</v>
      </c>
      <c r="Q53" s="28"/>
      <c r="R53" s="29"/>
      <c r="S53" s="27">
        <v>49</v>
      </c>
      <c r="T53" s="28"/>
      <c r="U53" s="29"/>
    </row>
    <row r="54" spans="1:21">
      <c r="A54" s="27">
        <v>50</v>
      </c>
      <c r="B54" s="28"/>
      <c r="C54" s="29"/>
      <c r="D54" s="27">
        <v>50</v>
      </c>
      <c r="E54" s="28"/>
      <c r="F54" s="29">
        <v>1</v>
      </c>
      <c r="G54" s="27">
        <v>50</v>
      </c>
      <c r="H54" s="28"/>
      <c r="I54" s="29">
        <v>1</v>
      </c>
      <c r="J54" s="27">
        <v>50</v>
      </c>
      <c r="K54" s="28"/>
      <c r="L54" s="29"/>
      <c r="M54" s="27">
        <v>50</v>
      </c>
      <c r="N54" s="28"/>
      <c r="O54" s="29"/>
      <c r="P54" s="27">
        <v>50</v>
      </c>
      <c r="Q54" s="28"/>
      <c r="R54" s="29">
        <v>1</v>
      </c>
      <c r="S54" s="27">
        <v>50</v>
      </c>
      <c r="T54" s="28"/>
      <c r="U54" s="29"/>
    </row>
    <row r="55" spans="1:21">
      <c r="A55" s="27">
        <v>51</v>
      </c>
      <c r="B55" s="28"/>
      <c r="C55" s="29"/>
      <c r="D55" s="27">
        <v>51</v>
      </c>
      <c r="E55" s="28"/>
      <c r="F55" s="29">
        <v>2</v>
      </c>
      <c r="G55" s="27">
        <v>51</v>
      </c>
      <c r="H55" s="28"/>
      <c r="I55" s="29"/>
      <c r="J55" s="27">
        <v>51</v>
      </c>
      <c r="K55" s="28"/>
      <c r="L55" s="29"/>
      <c r="M55" s="27">
        <v>51</v>
      </c>
      <c r="N55" s="28"/>
      <c r="O55" s="29"/>
      <c r="P55" s="27">
        <v>51</v>
      </c>
      <c r="Q55" s="28"/>
      <c r="R55" s="29"/>
      <c r="S55" s="27">
        <v>51</v>
      </c>
      <c r="T55" s="28"/>
      <c r="U55" s="29"/>
    </row>
    <row r="56" spans="1:21">
      <c r="A56" s="27">
        <v>52</v>
      </c>
      <c r="B56" s="28"/>
      <c r="C56" s="29"/>
      <c r="D56" s="27">
        <v>52</v>
      </c>
      <c r="E56" s="28"/>
      <c r="F56" s="29"/>
      <c r="G56" s="27">
        <v>52</v>
      </c>
      <c r="H56" s="28"/>
      <c r="I56" s="29"/>
      <c r="J56" s="27">
        <v>52</v>
      </c>
      <c r="K56" s="28"/>
      <c r="L56" s="29"/>
      <c r="M56" s="27">
        <v>52</v>
      </c>
      <c r="N56" s="28"/>
      <c r="O56" s="29"/>
      <c r="P56" s="27">
        <v>52</v>
      </c>
      <c r="Q56" s="28"/>
      <c r="R56" s="29"/>
      <c r="S56" s="27">
        <v>52</v>
      </c>
      <c r="T56" s="28"/>
      <c r="U56" s="29"/>
    </row>
    <row r="57" spans="1:21">
      <c r="A57" s="27">
        <v>53</v>
      </c>
      <c r="B57" s="28"/>
      <c r="C57" s="29"/>
      <c r="D57" s="27">
        <v>53</v>
      </c>
      <c r="E57" s="28"/>
      <c r="F57" s="29"/>
      <c r="G57" s="27">
        <v>53</v>
      </c>
      <c r="H57" s="28"/>
      <c r="I57" s="29"/>
      <c r="J57" s="27">
        <v>53</v>
      </c>
      <c r="K57" s="28"/>
      <c r="L57" s="29"/>
      <c r="M57" s="27">
        <v>53</v>
      </c>
      <c r="N57" s="28"/>
      <c r="O57" s="29"/>
      <c r="P57" s="27">
        <v>53</v>
      </c>
      <c r="Q57" s="28"/>
      <c r="R57" s="29"/>
      <c r="S57" s="27">
        <v>53</v>
      </c>
      <c r="T57" s="28"/>
      <c r="U57" s="29"/>
    </row>
    <row r="58" spans="1:21">
      <c r="A58" s="27">
        <v>54</v>
      </c>
      <c r="B58" s="28"/>
      <c r="C58" s="29"/>
      <c r="D58" s="27">
        <v>54</v>
      </c>
      <c r="E58" s="28"/>
      <c r="F58" s="29"/>
      <c r="G58" s="27">
        <v>54</v>
      </c>
      <c r="H58" s="28"/>
      <c r="I58" s="29"/>
      <c r="J58" s="27">
        <v>54</v>
      </c>
      <c r="K58" s="28"/>
      <c r="L58" s="29"/>
      <c r="M58" s="27">
        <v>54</v>
      </c>
      <c r="N58" s="28"/>
      <c r="O58" s="29"/>
      <c r="P58" s="27">
        <v>54</v>
      </c>
      <c r="Q58" s="28"/>
      <c r="R58" s="29"/>
      <c r="S58" s="27">
        <v>54</v>
      </c>
      <c r="T58" s="28"/>
      <c r="U58" s="29"/>
    </row>
    <row r="59" spans="1:21">
      <c r="A59" s="27">
        <v>55</v>
      </c>
      <c r="B59" s="28"/>
      <c r="C59" s="29"/>
      <c r="D59" s="27">
        <v>55</v>
      </c>
      <c r="E59" s="28"/>
      <c r="F59" s="29"/>
      <c r="G59" s="27">
        <v>55</v>
      </c>
      <c r="H59" s="28"/>
      <c r="I59" s="29"/>
      <c r="J59" s="27">
        <v>55</v>
      </c>
      <c r="K59" s="28"/>
      <c r="L59" s="29"/>
      <c r="M59" s="27">
        <v>55</v>
      </c>
      <c r="N59" s="28"/>
      <c r="O59" s="29"/>
      <c r="P59" s="27">
        <v>55</v>
      </c>
      <c r="Q59" s="28"/>
      <c r="R59" s="29"/>
      <c r="S59" s="27">
        <v>55</v>
      </c>
      <c r="T59" s="28"/>
      <c r="U59" s="29"/>
    </row>
    <row r="60" spans="1:21">
      <c r="A60" s="30">
        <v>56</v>
      </c>
      <c r="B60" s="31"/>
      <c r="C60" s="32"/>
      <c r="D60" s="30">
        <v>56</v>
      </c>
      <c r="E60" s="31"/>
      <c r="F60" s="32"/>
      <c r="G60" s="30">
        <v>56</v>
      </c>
      <c r="H60" s="31"/>
      <c r="I60" s="32"/>
      <c r="J60" s="30">
        <v>56</v>
      </c>
      <c r="K60" s="31"/>
      <c r="L60" s="32"/>
      <c r="M60" s="30">
        <v>56</v>
      </c>
      <c r="N60" s="31"/>
      <c r="O60" s="32"/>
      <c r="P60" s="30">
        <v>56</v>
      </c>
      <c r="Q60" s="31"/>
      <c r="R60" s="32"/>
      <c r="S60" s="30">
        <v>56</v>
      </c>
      <c r="T60" s="31"/>
      <c r="U60" s="32"/>
    </row>
    <row r="61" spans="1:21">
      <c r="A61" s="19"/>
      <c r="B61" s="19">
        <f>SUM(B22:B60)</f>
        <v>165</v>
      </c>
      <c r="C61" s="19">
        <f>SUM(C22:C60)</f>
        <v>87</v>
      </c>
      <c r="D61" s="19"/>
      <c r="E61" s="19">
        <f>SUM(E22:E60)</f>
        <v>135</v>
      </c>
      <c r="F61" s="19">
        <f>SUM(F22:F60)</f>
        <v>112</v>
      </c>
      <c r="G61" s="19"/>
      <c r="H61" s="19">
        <f>SUM(H22:H60)</f>
        <v>45</v>
      </c>
      <c r="I61" s="19">
        <f>SUM(I22:I60)</f>
        <v>97</v>
      </c>
      <c r="J61" s="19"/>
      <c r="K61" s="19">
        <f>SUM(K22:K60)</f>
        <v>128</v>
      </c>
      <c r="L61" s="19">
        <f>SUM(L22:L60)</f>
        <v>116</v>
      </c>
      <c r="M61" s="19"/>
      <c r="N61" s="19">
        <f>SUM(N22:N60)</f>
        <v>130</v>
      </c>
      <c r="O61" s="19">
        <f>SUM(O22:O60)</f>
        <v>68</v>
      </c>
      <c r="P61" s="19"/>
      <c r="Q61" s="19">
        <f>SUM(Q22:Q60)</f>
        <v>70</v>
      </c>
      <c r="R61" s="19">
        <f>SUM(R22:R60)</f>
        <v>59</v>
      </c>
      <c r="S61" s="19"/>
      <c r="T61" s="19">
        <f>SUM(T22:T60)</f>
        <v>112</v>
      </c>
      <c r="U61" s="19">
        <f>SUM(U22:U60)</f>
        <v>88</v>
      </c>
    </row>
    <row r="62" spans="1:21">
      <c r="H62" s="19"/>
      <c r="I62" s="19"/>
      <c r="J62" s="19"/>
      <c r="K62" s="19"/>
      <c r="L62" s="19"/>
      <c r="M62" s="19"/>
      <c r="N62" s="19"/>
      <c r="O62" s="19"/>
    </row>
    <row r="71" spans="9:15">
      <c r="I71" s="33"/>
      <c r="J71" s="33"/>
      <c r="L71" s="33"/>
      <c r="M71" s="33"/>
      <c r="O71" s="33"/>
    </row>
    <row r="73" spans="9:15">
      <c r="M73" s="33"/>
    </row>
  </sheetData>
  <mergeCells count="8">
    <mergeCell ref="P16:R16"/>
    <mergeCell ref="S16:U16"/>
    <mergeCell ref="I3:N3"/>
    <mergeCell ref="A16:C16"/>
    <mergeCell ref="D16:F16"/>
    <mergeCell ref="G16:I16"/>
    <mergeCell ref="J16:L16"/>
    <mergeCell ref="M16:O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21.03</vt:lpstr>
      <vt:lpstr>22.03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dcterms:created xsi:type="dcterms:W3CDTF">2012-03-22T14:16:43Z</dcterms:created>
  <dcterms:modified xsi:type="dcterms:W3CDTF">2012-03-23T15:24:56Z</dcterms:modified>
</cp:coreProperties>
</file>